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11760"/>
  </bookViews>
  <sheets>
    <sheet name="інформація про бюджет" sheetId="2" r:id="rId1"/>
  </sheets>
  <definedNames>
    <definedName name="_xlnm.Print_Area" localSheetId="0">'інформація про бюджет'!$A$1:$K$139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J50" i="2"/>
  <c r="K38" i="2"/>
  <c r="J38" i="2"/>
  <c r="K37" i="2"/>
  <c r="J37" i="2"/>
  <c r="D88" i="2" l="1"/>
  <c r="E78" i="2"/>
  <c r="J78" i="2"/>
  <c r="K78" i="2"/>
  <c r="D78" i="2"/>
  <c r="K47" i="2"/>
  <c r="J47" i="2"/>
  <c r="E47" i="2"/>
  <c r="D47" i="2"/>
  <c r="J46" i="2"/>
  <c r="D46" i="2"/>
  <c r="K45" i="2"/>
  <c r="J45" i="2"/>
  <c r="E45" i="2"/>
  <c r="D45" i="2"/>
  <c r="K44" i="2"/>
  <c r="J44" i="2"/>
  <c r="E44" i="2"/>
  <c r="D44" i="2"/>
  <c r="K43" i="2"/>
  <c r="K42" i="2" s="1"/>
  <c r="J43" i="2"/>
  <c r="J42" i="2" s="1"/>
  <c r="E43" i="2"/>
  <c r="E42" i="2" s="1"/>
  <c r="D43" i="2"/>
  <c r="D42" i="2" s="1"/>
  <c r="K41" i="2"/>
  <c r="J41" i="2"/>
  <c r="E41" i="2"/>
  <c r="D41" i="2"/>
  <c r="K40" i="2"/>
  <c r="J40" i="2"/>
  <c r="E40" i="2"/>
  <c r="D40" i="2"/>
  <c r="K39" i="2"/>
  <c r="J39" i="2"/>
  <c r="E39" i="2"/>
  <c r="D39" i="2"/>
  <c r="E38" i="2"/>
  <c r="D38" i="2"/>
  <c r="E37" i="2"/>
  <c r="D37" i="2"/>
  <c r="G36" i="2" l="1"/>
  <c r="F36" i="2"/>
  <c r="J18" i="2" l="1"/>
  <c r="K15" i="2"/>
  <c r="J15" i="2"/>
  <c r="E15" i="2" l="1"/>
  <c r="D18" i="2"/>
  <c r="D15" i="2"/>
</calcChain>
</file>

<file path=xl/sharedStrings.xml><?xml version="1.0" encoding="utf-8"?>
<sst xmlns="http://schemas.openxmlformats.org/spreadsheetml/2006/main" count="284" uniqueCount="136">
  <si>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</si>
  <si>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</si>
  <si>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</si>
  <si>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</si>
  <si>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</si>
  <si>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</si>
  <si>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</si>
  <si>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</si>
  <si>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</si>
  <si>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</si>
  <si>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2120</t>
  </si>
  <si>
    <t>2210</t>
  </si>
  <si>
    <t>2240</t>
  </si>
  <si>
    <t>2250</t>
  </si>
  <si>
    <t>2800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</si>
  <si>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</si>
  <si>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</si>
  <si>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</si>
  <si>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</si>
  <si>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</si>
  <si>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Керівник</t>
  </si>
  <si>
    <t>(підпис)</t>
  </si>
  <si>
    <t>в т. ч. бюджет розвитку</t>
  </si>
  <si>
    <t>7</t>
  </si>
  <si>
    <t>8</t>
  </si>
  <si>
    <t>9</t>
  </si>
  <si>
    <t>10</t>
  </si>
  <si>
    <t>11</t>
  </si>
  <si>
    <t>12</t>
  </si>
  <si>
    <t>1210160</t>
  </si>
  <si>
    <t>0111</t>
  </si>
  <si>
    <t>2271</t>
  </si>
  <si>
    <t>2272</t>
  </si>
  <si>
    <t>2273</t>
  </si>
  <si>
    <t>1213210</t>
  </si>
  <si>
    <t>1050</t>
  </si>
  <si>
    <t>1216011</t>
  </si>
  <si>
    <t>0620</t>
  </si>
  <si>
    <t>1216013</t>
  </si>
  <si>
    <t>1216015</t>
  </si>
  <si>
    <t>1216016</t>
  </si>
  <si>
    <t>1216017</t>
  </si>
  <si>
    <t>1216020</t>
  </si>
  <si>
    <t>1216030</t>
  </si>
  <si>
    <t>1216090</t>
  </si>
  <si>
    <t>0640</t>
  </si>
  <si>
    <t>1217310</t>
  </si>
  <si>
    <t>0443</t>
  </si>
  <si>
    <t>1217330</t>
  </si>
  <si>
    <t>1217340</t>
  </si>
  <si>
    <t>1217361</t>
  </si>
  <si>
    <t>0490</t>
  </si>
  <si>
    <t>1217363</t>
  </si>
  <si>
    <t>1217640</t>
  </si>
  <si>
    <t>0470</t>
  </si>
  <si>
    <t>1217670</t>
  </si>
  <si>
    <t>1217691</t>
  </si>
  <si>
    <t>1218320</t>
  </si>
  <si>
    <t>0520</t>
  </si>
  <si>
    <t>1218340</t>
  </si>
  <si>
    <t>0540</t>
  </si>
  <si>
    <t>1219770</t>
  </si>
  <si>
    <t>0180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</si>
  <si>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</si>
  <si>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та проведення громадських робіт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</si>
  <si>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</si>
  <si>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</si>
  <si>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</si>
  <si>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Впровадження засобів обліку витрат та регулювання споживання води та теплової енергії</t>
  </si>
  <si>
    <t xml:space="preserve">Інша діяльність, пов’язана з експлуатацією об’єктів житлово-комунального господарства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</si>
  <si>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</si>
  <si>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</si>
  <si>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</si>
  <si>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</si>
  <si>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</si>
  <si>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Проектування, реставрація та охорона пам'яток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</si>
  <si>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</si>
  <si>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</si>
  <si>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Заходи з енергозбереження</t>
  </si>
  <si>
    <t>Внески до статутного капіталу суб’єктів господарювання</t>
  </si>
  <si>
    <t xml:space="preserve">Виконання заходів за рахунок цільових фондів, утворених </t>
  </si>
  <si>
    <t>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</si>
  <si>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Збереження природно-заповідного фонду</t>
  </si>
  <si>
    <t>Природоохоронні заходи за рахунок цільових фондів</t>
  </si>
  <si>
    <t>Повернення  позичок</t>
  </si>
  <si>
    <t xml:space="preserve">Інші субвенції з місцевого бюджету </t>
  </si>
  <si>
    <t>2282</t>
  </si>
  <si>
    <t>3110</t>
  </si>
  <si>
    <t>3132</t>
  </si>
  <si>
    <t>2610</t>
  </si>
  <si>
    <t>3131</t>
  </si>
  <si>
    <t>3210</t>
  </si>
  <si>
    <t>2281</t>
  </si>
  <si>
    <t>2274</t>
  </si>
  <si>
    <t>2730</t>
  </si>
  <si>
    <t>3122</t>
  </si>
  <si>
    <t>3141</t>
  </si>
  <si>
    <t>3142</t>
  </si>
  <si>
    <t>3143</t>
  </si>
  <si>
    <t>2620</t>
  </si>
  <si>
    <t>3220</t>
  </si>
  <si>
    <t>1218862</t>
  </si>
  <si>
    <t>4122</t>
  </si>
  <si>
    <t>2110</t>
  </si>
  <si>
    <t>2270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</si>
  <si>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</si>
  <si>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</si>
  <si>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</si>
  <si>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</si>
  <si>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</si>
  <si>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</si>
  <si>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</si>
  <si>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</si>
  <si>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</si>
  <si>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</si>
  <si>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</si>
  <si>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</si>
  <si>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</si>
  <si>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обєктів</t>
  </si>
  <si>
    <t>Капітальний ремонт житлового фонду (приміщень)</t>
  </si>
  <si>
    <t>Капітальний ремонт інших обєктів</t>
  </si>
  <si>
    <t>Реконструкція житлового фонду (приміщень)</t>
  </si>
  <si>
    <t>Реконструкція та реставрація інших обєктів</t>
  </si>
  <si>
    <t>Реставрація памяток культури, історії та архітектури</t>
  </si>
  <si>
    <t>Капітальні трансферти підприємтсвам (установам, організаціям)</t>
  </si>
  <si>
    <t>Капітальні трансферти органам державного управління інших рівнів</t>
  </si>
  <si>
    <t>Повернення кредитів підприємствами, установами, організаціями</t>
  </si>
  <si>
    <t>Оплата теплопостачання</t>
  </si>
  <si>
    <t xml:space="preserve">Оплата водопостачання і водовідведення </t>
  </si>
  <si>
    <t>Оплата електроенергії</t>
  </si>
  <si>
    <t>Субсидії та поточні трансферти підприємствам (установам,організаціям)</t>
  </si>
  <si>
    <t>Оплата природного газу</t>
  </si>
  <si>
    <t>В.І.Павленко</t>
  </si>
  <si>
    <t>Департамент інфраструктури міста Сумської міської ради</t>
  </si>
  <si>
    <t>Іваненко</t>
  </si>
  <si>
    <t>700597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</si>
</sst>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9" fontId="3" fillId="2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49" fontId="9" fillId="2" borderId="0" xfId="1" applyNumberFormat="1" applyFont="1" applyFill="1" applyBorder="1" applyAlignment="1">
      <alignment horizontal="right" wrapText="1"/>
    </xf>
    <xf numFmtId="165" fontId="9" fillId="2" borderId="0" xfId="1" applyNumberFormat="1" applyFont="1" applyFill="1" applyBorder="1" applyAlignment="1">
      <alignment horizontal="center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/>
    </xf>
    <xf numFmtId="166" fontId="10" fillId="2" borderId="7" xfId="1" applyNumberFormat="1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right" wrapText="1"/>
    </xf>
    <xf numFmtId="165" fontId="9" fillId="2" borderId="1" xfId="1" applyNumberFormat="1" applyFont="1" applyFill="1" applyBorder="1" applyAlignment="1">
      <alignment wrapText="1"/>
    </xf>
    <xf numFmtId="166" fontId="9" fillId="2" borderId="1" xfId="1" applyNumberFormat="1" applyFont="1" applyFill="1" applyBorder="1" applyAlignment="1">
      <alignment wrapText="1"/>
    </xf>
    <xf numFmtId="165" fontId="9" fillId="2" borderId="0" xfId="1" applyNumberFormat="1" applyFont="1" applyFill="1"/>
    <xf numFmtId="49" fontId="10" fillId="2" borderId="1" xfId="1" applyNumberFormat="1" applyFont="1" applyFill="1" applyBorder="1" applyAlignment="1">
      <alignment horizontal="right" wrapText="1"/>
    </xf>
    <xf numFmtId="49" fontId="10" fillId="2" borderId="1" xfId="1" applyNumberFormat="1" applyFont="1" applyFill="1" applyBorder="1" applyAlignment="1">
      <alignment horizontal="center" wrapText="1"/>
    </xf>
    <xf numFmtId="165" fontId="10" fillId="2" borderId="3" xfId="1" applyNumberFormat="1" applyFont="1" applyFill="1" applyBorder="1" applyAlignment="1">
      <alignment wrapText="1"/>
    </xf>
    <xf numFmtId="166" fontId="10" fillId="2" borderId="1" xfId="1" applyNumberFormat="1" applyFont="1" applyFill="1" applyBorder="1" applyAlignment="1">
      <alignment wrapText="1"/>
    </xf>
    <xf numFmtId="165" fontId="9" fillId="2" borderId="0" xfId="1" applyNumberFormat="1" applyFont="1" applyFill="1" applyBorder="1" applyAlignment="1">
      <alignment wrapText="1"/>
    </xf>
    <xf numFmtId="165" fontId="12" fillId="2" borderId="0" xfId="1" applyNumberFormat="1" applyFont="1" applyFill="1"/>
    <xf numFmtId="165" fontId="10" fillId="2" borderId="0" xfId="1" applyNumberFormat="1" applyFont="1" applyFill="1"/>
    <xf numFmtId="49" fontId="12" fillId="2" borderId="0" xfId="1" applyNumberFormat="1" applyFont="1" applyFill="1" applyAlignment="1">
      <alignment horizontal="right"/>
    </xf>
    <xf numFmtId="165" fontId="12" fillId="2" borderId="6" xfId="1" applyNumberFormat="1" applyFont="1" applyFill="1" applyBorder="1"/>
    <xf numFmtId="49" fontId="13" fillId="2" borderId="0" xfId="1" applyNumberFormat="1" applyFont="1" applyFill="1" applyAlignment="1">
      <alignment horizontal="right"/>
    </xf>
    <xf numFmtId="165" fontId="13" fillId="2" borderId="0" xfId="1" applyNumberFormat="1" applyFont="1" applyFill="1"/>
    <xf numFmtId="165" fontId="14" fillId="2" borderId="0" xfId="1" applyNumberFormat="1" applyFont="1" applyFill="1" applyAlignment="1">
      <alignment horizontal="center"/>
    </xf>
    <xf numFmtId="0" fontId="15" fillId="0" borderId="1" xfId="0" applyFont="1" applyBorder="1"/>
    <xf numFmtId="0" fontId="14" fillId="0" borderId="0" xfId="0" applyFont="1" applyBorder="1" applyAlignment="1">
      <alignment vertical="center" wrapText="1"/>
    </xf>
    <xf numFmtId="165" fontId="10" fillId="2" borderId="1" xfId="1" applyNumberFormat="1" applyFont="1" applyFill="1" applyBorder="1" applyAlignment="1">
      <alignment wrapText="1"/>
    </xf>
    <xf numFmtId="166" fontId="9" fillId="2" borderId="5" xfId="1" applyNumberFormat="1" applyFont="1" applyFill="1" applyBorder="1" applyAlignment="1">
      <alignment wrapText="1"/>
    </xf>
    <xf numFmtId="165" fontId="10" fillId="2" borderId="3" xfId="1" applyNumberFormat="1" applyFont="1" applyFill="1" applyBorder="1" applyAlignment="1">
      <alignment horizontal="left" wrapText="1"/>
    </xf>
    <xf numFmtId="165" fontId="10" fillId="2" borderId="4" xfId="1" applyNumberFormat="1" applyFont="1" applyFill="1" applyBorder="1" applyAlignment="1">
      <alignment horizontal="left" wrapText="1"/>
    </xf>
    <xf numFmtId="165" fontId="10" fillId="2" borderId="5" xfId="1" applyNumberFormat="1" applyFont="1" applyFill="1" applyBorder="1" applyAlignment="1">
      <alignment horizontal="left" wrapText="1"/>
    </xf>
    <xf numFmtId="165" fontId="10" fillId="2" borderId="1" xfId="1" applyNumberFormat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horizontal="left" wrapText="1"/>
    </xf>
    <xf numFmtId="0" fontId="16" fillId="0" borderId="1" xfId="0" applyFont="1" applyBorder="1"/>
    <xf numFmtId="168" fontId="16" fillId="0" borderId="1" xfId="0" applyNumberFormat="1" applyFont="1" applyBorder="1"/>
    <xf numFmtId="165" fontId="17" fillId="2" borderId="1" xfId="1" applyNumberFormat="1" applyFont="1" applyFill="1" applyBorder="1" applyAlignment="1">
      <alignment wrapText="1"/>
    </xf>
    <xf numFmtId="165" fontId="17" fillId="2" borderId="3" xfId="1" applyNumberFormat="1" applyFont="1" applyFill="1" applyBorder="1" applyAlignment="1">
      <alignment wrapText="1"/>
    </xf>
    <xf numFmtId="166" fontId="18" fillId="2" borderId="1" xfId="1" applyNumberFormat="1" applyFont="1" applyFill="1" applyBorder="1" applyAlignment="1">
      <alignment wrapText="1"/>
    </xf>
    <xf numFmtId="49" fontId="19" fillId="2" borderId="0" xfId="1" applyNumberFormat="1" applyFont="1" applyFill="1" applyAlignment="1">
      <alignment horizontal="right" vertical="center"/>
    </xf>
    <xf numFmtId="49" fontId="10" fillId="2" borderId="3" xfId="1" applyNumberFormat="1" applyFont="1" applyFill="1" applyBorder="1" applyAlignment="1">
      <alignment horizontal="left" wrapText="1"/>
    </xf>
    <xf numFmtId="49" fontId="10" fillId="2" borderId="4" xfId="1" applyNumberFormat="1" applyFont="1" applyFill="1" applyBorder="1" applyAlignment="1">
      <alignment horizontal="left" wrapText="1"/>
    </xf>
    <xf numFmtId="49" fontId="10" fillId="2" borderId="5" xfId="1" applyNumberFormat="1" applyFont="1" applyFill="1" applyBorder="1" applyAlignment="1">
      <alignment horizontal="left" wrapText="1"/>
    </xf>
    <xf numFmtId="165" fontId="10" fillId="2" borderId="3" xfId="1" applyNumberFormat="1" applyFont="1" applyFill="1" applyBorder="1" applyAlignment="1">
      <alignment horizontal="left" wrapText="1"/>
    </xf>
    <xf numFmtId="165" fontId="10" fillId="2" borderId="4" xfId="1" applyNumberFormat="1" applyFont="1" applyFill="1" applyBorder="1" applyAlignment="1">
      <alignment horizontal="left" wrapText="1"/>
    </xf>
    <xf numFmtId="165" fontId="10" fillId="2" borderId="5" xfId="1" applyNumberFormat="1" applyFont="1" applyFill="1" applyBorder="1" applyAlignment="1">
      <alignment horizontal="left" wrapText="1"/>
    </xf>
    <xf numFmtId="165" fontId="3" fillId="2" borderId="0" xfId="1" applyNumberFormat="1" applyFont="1" applyFill="1" applyAlignment="1">
      <alignment horizontal="center" wrapText="1"/>
    </xf>
    <xf numFmtId="165" fontId="3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wrapText="1"/>
    </xf>
    <xf numFmtId="165" fontId="10" fillId="2" borderId="3" xfId="1" applyNumberFormat="1" applyFont="1" applyFill="1" applyBorder="1" applyAlignment="1">
      <alignment horizontal="center" wrapText="1"/>
    </xf>
    <xf numFmtId="165" fontId="10" fillId="2" borderId="4" xfId="1" applyNumberFormat="1" applyFont="1" applyFill="1" applyBorder="1" applyAlignment="1">
      <alignment horizontal="center" wrapText="1"/>
    </xf>
    <xf numFmtId="165" fontId="10" fillId="2" borderId="5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40" zoomScaleNormal="100" workbookViewId="0">
      <selection activeCell="D51" sqref="D51"/>
    </sheetView>
  </sheetViews>
  <sheetFormatPr defaultColWidth="8.85546875" defaultRowHeight="14.25" x14ac:dyDescent="0.2"/>
  <cols>
    <col min="1" max="1" width="15.5703125" style="1" customWidth="1"/>
    <col min="2" max="2" width="15.7109375" style="2" customWidth="1"/>
    <col min="3" max="3" width="27.5703125" style="2" customWidth="1"/>
    <col min="4" max="4" width="18.5703125" style="2" customWidth="1"/>
    <col min="5" max="5" width="13.7109375" style="2" customWidth="1"/>
    <col min="6" max="6" width="16" style="2" customWidth="1"/>
    <col min="7" max="7" width="14.28515625" style="2" customWidth="1"/>
    <col min="8" max="8" width="16.28515625" style="2" customWidth="1"/>
    <col min="9" max="9" width="15" style="2" customWidth="1"/>
    <col min="10" max="10" width="16.42578125" style="2" customWidth="1"/>
    <col min="11" max="11" width="15.5703125" style="2" customWidth="1"/>
    <col min="12" max="12" width="11.7109375" style="3" bestFit="1" customWidth="1"/>
    <col min="13" max="258" width="8.85546875" style="3"/>
    <col min="259" max="259" width="15.5703125" style="3" customWidth="1"/>
    <col min="260" max="260" width="15.7109375" style="3" customWidth="1"/>
    <col min="261" max="261" width="31.140625" style="3" customWidth="1"/>
    <col min="262" max="262" width="16.140625" style="3" customWidth="1"/>
    <col min="263" max="263" width="15.5703125" style="3" customWidth="1"/>
    <col min="264" max="264" width="16" style="3" customWidth="1"/>
    <col min="265" max="265" width="16.28515625" style="3" customWidth="1"/>
    <col min="266" max="266" width="16.42578125" style="3" customWidth="1"/>
    <col min="267" max="267" width="15.5703125" style="3" customWidth="1"/>
    <col min="268" max="268" width="11.7109375" style="3" bestFit="1" customWidth="1"/>
    <col min="269" max="514" width="8.85546875" style="3"/>
    <col min="515" max="515" width="15.5703125" style="3" customWidth="1"/>
    <col min="516" max="516" width="15.7109375" style="3" customWidth="1"/>
    <col min="517" max="517" width="31.140625" style="3" customWidth="1"/>
    <col min="518" max="518" width="16.140625" style="3" customWidth="1"/>
    <col min="519" max="519" width="15.5703125" style="3" customWidth="1"/>
    <col min="520" max="520" width="16" style="3" customWidth="1"/>
    <col min="521" max="521" width="16.28515625" style="3" customWidth="1"/>
    <col min="522" max="522" width="16.42578125" style="3" customWidth="1"/>
    <col min="523" max="523" width="15.5703125" style="3" customWidth="1"/>
    <col min="524" max="524" width="11.7109375" style="3" bestFit="1" customWidth="1"/>
    <col min="525" max="770" width="8.85546875" style="3"/>
    <col min="771" max="771" width="15.5703125" style="3" customWidth="1"/>
    <col min="772" max="772" width="15.7109375" style="3" customWidth="1"/>
    <col min="773" max="773" width="31.140625" style="3" customWidth="1"/>
    <col min="774" max="774" width="16.140625" style="3" customWidth="1"/>
    <col min="775" max="775" width="15.5703125" style="3" customWidth="1"/>
    <col min="776" max="776" width="16" style="3" customWidth="1"/>
    <col min="777" max="777" width="16.28515625" style="3" customWidth="1"/>
    <col min="778" max="778" width="16.42578125" style="3" customWidth="1"/>
    <col min="779" max="779" width="15.5703125" style="3" customWidth="1"/>
    <col min="780" max="780" width="11.7109375" style="3" bestFit="1" customWidth="1"/>
    <col min="781" max="1026" width="8.85546875" style="3"/>
    <col min="1027" max="1027" width="15.5703125" style="3" customWidth="1"/>
    <col min="1028" max="1028" width="15.7109375" style="3" customWidth="1"/>
    <col min="1029" max="1029" width="31.140625" style="3" customWidth="1"/>
    <col min="1030" max="1030" width="16.140625" style="3" customWidth="1"/>
    <col min="1031" max="1031" width="15.5703125" style="3" customWidth="1"/>
    <col min="1032" max="1032" width="16" style="3" customWidth="1"/>
    <col min="1033" max="1033" width="16.28515625" style="3" customWidth="1"/>
    <col min="1034" max="1034" width="16.42578125" style="3" customWidth="1"/>
    <col min="1035" max="1035" width="15.5703125" style="3" customWidth="1"/>
    <col min="1036" max="1036" width="11.7109375" style="3" bestFit="1" customWidth="1"/>
    <col min="1037" max="1282" width="8.85546875" style="3"/>
    <col min="1283" max="1283" width="15.5703125" style="3" customWidth="1"/>
    <col min="1284" max="1284" width="15.7109375" style="3" customWidth="1"/>
    <col min="1285" max="1285" width="31.140625" style="3" customWidth="1"/>
    <col min="1286" max="1286" width="16.140625" style="3" customWidth="1"/>
    <col min="1287" max="1287" width="15.5703125" style="3" customWidth="1"/>
    <col min="1288" max="1288" width="16" style="3" customWidth="1"/>
    <col min="1289" max="1289" width="16.28515625" style="3" customWidth="1"/>
    <col min="1290" max="1290" width="16.42578125" style="3" customWidth="1"/>
    <col min="1291" max="1291" width="15.5703125" style="3" customWidth="1"/>
    <col min="1292" max="1292" width="11.7109375" style="3" bestFit="1" customWidth="1"/>
    <col min="1293" max="1538" width="8.85546875" style="3"/>
    <col min="1539" max="1539" width="15.5703125" style="3" customWidth="1"/>
    <col min="1540" max="1540" width="15.7109375" style="3" customWidth="1"/>
    <col min="1541" max="1541" width="31.140625" style="3" customWidth="1"/>
    <col min="1542" max="1542" width="16.140625" style="3" customWidth="1"/>
    <col min="1543" max="1543" width="15.5703125" style="3" customWidth="1"/>
    <col min="1544" max="1544" width="16" style="3" customWidth="1"/>
    <col min="1545" max="1545" width="16.28515625" style="3" customWidth="1"/>
    <col min="1546" max="1546" width="16.42578125" style="3" customWidth="1"/>
    <col min="1547" max="1547" width="15.5703125" style="3" customWidth="1"/>
    <col min="1548" max="1548" width="11.7109375" style="3" bestFit="1" customWidth="1"/>
    <col min="1549" max="1794" width="8.85546875" style="3"/>
    <col min="1795" max="1795" width="15.5703125" style="3" customWidth="1"/>
    <col min="1796" max="1796" width="15.7109375" style="3" customWidth="1"/>
    <col min="1797" max="1797" width="31.140625" style="3" customWidth="1"/>
    <col min="1798" max="1798" width="16.140625" style="3" customWidth="1"/>
    <col min="1799" max="1799" width="15.5703125" style="3" customWidth="1"/>
    <col min="1800" max="1800" width="16" style="3" customWidth="1"/>
    <col min="1801" max="1801" width="16.28515625" style="3" customWidth="1"/>
    <col min="1802" max="1802" width="16.42578125" style="3" customWidth="1"/>
    <col min="1803" max="1803" width="15.5703125" style="3" customWidth="1"/>
    <col min="1804" max="1804" width="11.7109375" style="3" bestFit="1" customWidth="1"/>
    <col min="1805" max="2050" width="8.85546875" style="3"/>
    <col min="2051" max="2051" width="15.5703125" style="3" customWidth="1"/>
    <col min="2052" max="2052" width="15.7109375" style="3" customWidth="1"/>
    <col min="2053" max="2053" width="31.140625" style="3" customWidth="1"/>
    <col min="2054" max="2054" width="16.140625" style="3" customWidth="1"/>
    <col min="2055" max="2055" width="15.5703125" style="3" customWidth="1"/>
    <col min="2056" max="2056" width="16" style="3" customWidth="1"/>
    <col min="2057" max="2057" width="16.28515625" style="3" customWidth="1"/>
    <col min="2058" max="2058" width="16.42578125" style="3" customWidth="1"/>
    <col min="2059" max="2059" width="15.5703125" style="3" customWidth="1"/>
    <col min="2060" max="2060" width="11.7109375" style="3" bestFit="1" customWidth="1"/>
    <col min="2061" max="2306" width="8.85546875" style="3"/>
    <col min="2307" max="2307" width="15.5703125" style="3" customWidth="1"/>
    <col min="2308" max="2308" width="15.7109375" style="3" customWidth="1"/>
    <col min="2309" max="2309" width="31.140625" style="3" customWidth="1"/>
    <col min="2310" max="2310" width="16.140625" style="3" customWidth="1"/>
    <col min="2311" max="2311" width="15.5703125" style="3" customWidth="1"/>
    <col min="2312" max="2312" width="16" style="3" customWidth="1"/>
    <col min="2313" max="2313" width="16.28515625" style="3" customWidth="1"/>
    <col min="2314" max="2314" width="16.42578125" style="3" customWidth="1"/>
    <col min="2315" max="2315" width="15.5703125" style="3" customWidth="1"/>
    <col min="2316" max="2316" width="11.7109375" style="3" bestFit="1" customWidth="1"/>
    <col min="2317" max="2562" width="8.85546875" style="3"/>
    <col min="2563" max="2563" width="15.5703125" style="3" customWidth="1"/>
    <col min="2564" max="2564" width="15.7109375" style="3" customWidth="1"/>
    <col min="2565" max="2565" width="31.140625" style="3" customWidth="1"/>
    <col min="2566" max="2566" width="16.140625" style="3" customWidth="1"/>
    <col min="2567" max="2567" width="15.5703125" style="3" customWidth="1"/>
    <col min="2568" max="2568" width="16" style="3" customWidth="1"/>
    <col min="2569" max="2569" width="16.28515625" style="3" customWidth="1"/>
    <col min="2570" max="2570" width="16.42578125" style="3" customWidth="1"/>
    <col min="2571" max="2571" width="15.5703125" style="3" customWidth="1"/>
    <col min="2572" max="2572" width="11.7109375" style="3" bestFit="1" customWidth="1"/>
    <col min="2573" max="2818" width="8.85546875" style="3"/>
    <col min="2819" max="2819" width="15.5703125" style="3" customWidth="1"/>
    <col min="2820" max="2820" width="15.7109375" style="3" customWidth="1"/>
    <col min="2821" max="2821" width="31.140625" style="3" customWidth="1"/>
    <col min="2822" max="2822" width="16.140625" style="3" customWidth="1"/>
    <col min="2823" max="2823" width="15.5703125" style="3" customWidth="1"/>
    <col min="2824" max="2824" width="16" style="3" customWidth="1"/>
    <col min="2825" max="2825" width="16.28515625" style="3" customWidth="1"/>
    <col min="2826" max="2826" width="16.42578125" style="3" customWidth="1"/>
    <col min="2827" max="2827" width="15.5703125" style="3" customWidth="1"/>
    <col min="2828" max="2828" width="11.7109375" style="3" bestFit="1" customWidth="1"/>
    <col min="2829" max="3074" width="8.85546875" style="3"/>
    <col min="3075" max="3075" width="15.5703125" style="3" customWidth="1"/>
    <col min="3076" max="3076" width="15.7109375" style="3" customWidth="1"/>
    <col min="3077" max="3077" width="31.140625" style="3" customWidth="1"/>
    <col min="3078" max="3078" width="16.140625" style="3" customWidth="1"/>
    <col min="3079" max="3079" width="15.5703125" style="3" customWidth="1"/>
    <col min="3080" max="3080" width="16" style="3" customWidth="1"/>
    <col min="3081" max="3081" width="16.28515625" style="3" customWidth="1"/>
    <col min="3082" max="3082" width="16.42578125" style="3" customWidth="1"/>
    <col min="3083" max="3083" width="15.5703125" style="3" customWidth="1"/>
    <col min="3084" max="3084" width="11.7109375" style="3" bestFit="1" customWidth="1"/>
    <col min="3085" max="3330" width="8.85546875" style="3"/>
    <col min="3331" max="3331" width="15.5703125" style="3" customWidth="1"/>
    <col min="3332" max="3332" width="15.7109375" style="3" customWidth="1"/>
    <col min="3333" max="3333" width="31.140625" style="3" customWidth="1"/>
    <col min="3334" max="3334" width="16.140625" style="3" customWidth="1"/>
    <col min="3335" max="3335" width="15.5703125" style="3" customWidth="1"/>
    <col min="3336" max="3336" width="16" style="3" customWidth="1"/>
    <col min="3337" max="3337" width="16.28515625" style="3" customWidth="1"/>
    <col min="3338" max="3338" width="16.42578125" style="3" customWidth="1"/>
    <col min="3339" max="3339" width="15.5703125" style="3" customWidth="1"/>
    <col min="3340" max="3340" width="11.7109375" style="3" bestFit="1" customWidth="1"/>
    <col min="3341" max="3586" width="8.85546875" style="3"/>
    <col min="3587" max="3587" width="15.5703125" style="3" customWidth="1"/>
    <col min="3588" max="3588" width="15.7109375" style="3" customWidth="1"/>
    <col min="3589" max="3589" width="31.140625" style="3" customWidth="1"/>
    <col min="3590" max="3590" width="16.140625" style="3" customWidth="1"/>
    <col min="3591" max="3591" width="15.5703125" style="3" customWidth="1"/>
    <col min="3592" max="3592" width="16" style="3" customWidth="1"/>
    <col min="3593" max="3593" width="16.28515625" style="3" customWidth="1"/>
    <col min="3594" max="3594" width="16.42578125" style="3" customWidth="1"/>
    <col min="3595" max="3595" width="15.5703125" style="3" customWidth="1"/>
    <col min="3596" max="3596" width="11.7109375" style="3" bestFit="1" customWidth="1"/>
    <col min="3597" max="3842" width="8.85546875" style="3"/>
    <col min="3843" max="3843" width="15.5703125" style="3" customWidth="1"/>
    <col min="3844" max="3844" width="15.7109375" style="3" customWidth="1"/>
    <col min="3845" max="3845" width="31.140625" style="3" customWidth="1"/>
    <col min="3846" max="3846" width="16.140625" style="3" customWidth="1"/>
    <col min="3847" max="3847" width="15.5703125" style="3" customWidth="1"/>
    <col min="3848" max="3848" width="16" style="3" customWidth="1"/>
    <col min="3849" max="3849" width="16.28515625" style="3" customWidth="1"/>
    <col min="3850" max="3850" width="16.42578125" style="3" customWidth="1"/>
    <col min="3851" max="3851" width="15.5703125" style="3" customWidth="1"/>
    <col min="3852" max="3852" width="11.7109375" style="3" bestFit="1" customWidth="1"/>
    <col min="3853" max="4098" width="8.85546875" style="3"/>
    <col min="4099" max="4099" width="15.5703125" style="3" customWidth="1"/>
    <col min="4100" max="4100" width="15.7109375" style="3" customWidth="1"/>
    <col min="4101" max="4101" width="31.140625" style="3" customWidth="1"/>
    <col min="4102" max="4102" width="16.140625" style="3" customWidth="1"/>
    <col min="4103" max="4103" width="15.5703125" style="3" customWidth="1"/>
    <col min="4104" max="4104" width="16" style="3" customWidth="1"/>
    <col min="4105" max="4105" width="16.28515625" style="3" customWidth="1"/>
    <col min="4106" max="4106" width="16.42578125" style="3" customWidth="1"/>
    <col min="4107" max="4107" width="15.5703125" style="3" customWidth="1"/>
    <col min="4108" max="4108" width="11.7109375" style="3" bestFit="1" customWidth="1"/>
    <col min="4109" max="4354" width="8.85546875" style="3"/>
    <col min="4355" max="4355" width="15.5703125" style="3" customWidth="1"/>
    <col min="4356" max="4356" width="15.7109375" style="3" customWidth="1"/>
    <col min="4357" max="4357" width="31.140625" style="3" customWidth="1"/>
    <col min="4358" max="4358" width="16.140625" style="3" customWidth="1"/>
    <col min="4359" max="4359" width="15.5703125" style="3" customWidth="1"/>
    <col min="4360" max="4360" width="16" style="3" customWidth="1"/>
    <col min="4361" max="4361" width="16.28515625" style="3" customWidth="1"/>
    <col min="4362" max="4362" width="16.42578125" style="3" customWidth="1"/>
    <col min="4363" max="4363" width="15.5703125" style="3" customWidth="1"/>
    <col min="4364" max="4364" width="11.7109375" style="3" bestFit="1" customWidth="1"/>
    <col min="4365" max="4610" width="8.85546875" style="3"/>
    <col min="4611" max="4611" width="15.5703125" style="3" customWidth="1"/>
    <col min="4612" max="4612" width="15.7109375" style="3" customWidth="1"/>
    <col min="4613" max="4613" width="31.140625" style="3" customWidth="1"/>
    <col min="4614" max="4614" width="16.140625" style="3" customWidth="1"/>
    <col min="4615" max="4615" width="15.5703125" style="3" customWidth="1"/>
    <col min="4616" max="4616" width="16" style="3" customWidth="1"/>
    <col min="4617" max="4617" width="16.28515625" style="3" customWidth="1"/>
    <col min="4618" max="4618" width="16.42578125" style="3" customWidth="1"/>
    <col min="4619" max="4619" width="15.5703125" style="3" customWidth="1"/>
    <col min="4620" max="4620" width="11.7109375" style="3" bestFit="1" customWidth="1"/>
    <col min="4621" max="4866" width="8.85546875" style="3"/>
    <col min="4867" max="4867" width="15.5703125" style="3" customWidth="1"/>
    <col min="4868" max="4868" width="15.7109375" style="3" customWidth="1"/>
    <col min="4869" max="4869" width="31.140625" style="3" customWidth="1"/>
    <col min="4870" max="4870" width="16.140625" style="3" customWidth="1"/>
    <col min="4871" max="4871" width="15.5703125" style="3" customWidth="1"/>
    <col min="4872" max="4872" width="16" style="3" customWidth="1"/>
    <col min="4873" max="4873" width="16.28515625" style="3" customWidth="1"/>
    <col min="4874" max="4874" width="16.42578125" style="3" customWidth="1"/>
    <col min="4875" max="4875" width="15.5703125" style="3" customWidth="1"/>
    <col min="4876" max="4876" width="11.7109375" style="3" bestFit="1" customWidth="1"/>
    <col min="4877" max="5122" width="8.85546875" style="3"/>
    <col min="5123" max="5123" width="15.5703125" style="3" customWidth="1"/>
    <col min="5124" max="5124" width="15.7109375" style="3" customWidth="1"/>
    <col min="5125" max="5125" width="31.140625" style="3" customWidth="1"/>
    <col min="5126" max="5126" width="16.140625" style="3" customWidth="1"/>
    <col min="5127" max="5127" width="15.5703125" style="3" customWidth="1"/>
    <col min="5128" max="5128" width="16" style="3" customWidth="1"/>
    <col min="5129" max="5129" width="16.28515625" style="3" customWidth="1"/>
    <col min="5130" max="5130" width="16.42578125" style="3" customWidth="1"/>
    <col min="5131" max="5131" width="15.5703125" style="3" customWidth="1"/>
    <col min="5132" max="5132" width="11.7109375" style="3" bestFit="1" customWidth="1"/>
    <col min="5133" max="5378" width="8.85546875" style="3"/>
    <col min="5379" max="5379" width="15.5703125" style="3" customWidth="1"/>
    <col min="5380" max="5380" width="15.7109375" style="3" customWidth="1"/>
    <col min="5381" max="5381" width="31.140625" style="3" customWidth="1"/>
    <col min="5382" max="5382" width="16.140625" style="3" customWidth="1"/>
    <col min="5383" max="5383" width="15.5703125" style="3" customWidth="1"/>
    <col min="5384" max="5384" width="16" style="3" customWidth="1"/>
    <col min="5385" max="5385" width="16.28515625" style="3" customWidth="1"/>
    <col min="5386" max="5386" width="16.42578125" style="3" customWidth="1"/>
    <col min="5387" max="5387" width="15.5703125" style="3" customWidth="1"/>
    <col min="5388" max="5388" width="11.7109375" style="3" bestFit="1" customWidth="1"/>
    <col min="5389" max="5634" width="8.85546875" style="3"/>
    <col min="5635" max="5635" width="15.5703125" style="3" customWidth="1"/>
    <col min="5636" max="5636" width="15.7109375" style="3" customWidth="1"/>
    <col min="5637" max="5637" width="31.140625" style="3" customWidth="1"/>
    <col min="5638" max="5638" width="16.140625" style="3" customWidth="1"/>
    <col min="5639" max="5639" width="15.5703125" style="3" customWidth="1"/>
    <col min="5640" max="5640" width="16" style="3" customWidth="1"/>
    <col min="5641" max="5641" width="16.28515625" style="3" customWidth="1"/>
    <col min="5642" max="5642" width="16.42578125" style="3" customWidth="1"/>
    <col min="5643" max="5643" width="15.5703125" style="3" customWidth="1"/>
    <col min="5644" max="5644" width="11.7109375" style="3" bestFit="1" customWidth="1"/>
    <col min="5645" max="5890" width="8.85546875" style="3"/>
    <col min="5891" max="5891" width="15.5703125" style="3" customWidth="1"/>
    <col min="5892" max="5892" width="15.7109375" style="3" customWidth="1"/>
    <col min="5893" max="5893" width="31.140625" style="3" customWidth="1"/>
    <col min="5894" max="5894" width="16.140625" style="3" customWidth="1"/>
    <col min="5895" max="5895" width="15.5703125" style="3" customWidth="1"/>
    <col min="5896" max="5896" width="16" style="3" customWidth="1"/>
    <col min="5897" max="5897" width="16.28515625" style="3" customWidth="1"/>
    <col min="5898" max="5898" width="16.42578125" style="3" customWidth="1"/>
    <col min="5899" max="5899" width="15.5703125" style="3" customWidth="1"/>
    <col min="5900" max="5900" width="11.7109375" style="3" bestFit="1" customWidth="1"/>
    <col min="5901" max="6146" width="8.85546875" style="3"/>
    <col min="6147" max="6147" width="15.5703125" style="3" customWidth="1"/>
    <col min="6148" max="6148" width="15.7109375" style="3" customWidth="1"/>
    <col min="6149" max="6149" width="31.140625" style="3" customWidth="1"/>
    <col min="6150" max="6150" width="16.140625" style="3" customWidth="1"/>
    <col min="6151" max="6151" width="15.5703125" style="3" customWidth="1"/>
    <col min="6152" max="6152" width="16" style="3" customWidth="1"/>
    <col min="6153" max="6153" width="16.28515625" style="3" customWidth="1"/>
    <col min="6154" max="6154" width="16.42578125" style="3" customWidth="1"/>
    <col min="6155" max="6155" width="15.5703125" style="3" customWidth="1"/>
    <col min="6156" max="6156" width="11.7109375" style="3" bestFit="1" customWidth="1"/>
    <col min="6157" max="6402" width="8.85546875" style="3"/>
    <col min="6403" max="6403" width="15.5703125" style="3" customWidth="1"/>
    <col min="6404" max="6404" width="15.7109375" style="3" customWidth="1"/>
    <col min="6405" max="6405" width="31.140625" style="3" customWidth="1"/>
    <col min="6406" max="6406" width="16.140625" style="3" customWidth="1"/>
    <col min="6407" max="6407" width="15.5703125" style="3" customWidth="1"/>
    <col min="6408" max="6408" width="16" style="3" customWidth="1"/>
    <col min="6409" max="6409" width="16.28515625" style="3" customWidth="1"/>
    <col min="6410" max="6410" width="16.42578125" style="3" customWidth="1"/>
    <col min="6411" max="6411" width="15.5703125" style="3" customWidth="1"/>
    <col min="6412" max="6412" width="11.7109375" style="3" bestFit="1" customWidth="1"/>
    <col min="6413" max="6658" width="8.85546875" style="3"/>
    <col min="6659" max="6659" width="15.5703125" style="3" customWidth="1"/>
    <col min="6660" max="6660" width="15.7109375" style="3" customWidth="1"/>
    <col min="6661" max="6661" width="31.140625" style="3" customWidth="1"/>
    <col min="6662" max="6662" width="16.140625" style="3" customWidth="1"/>
    <col min="6663" max="6663" width="15.5703125" style="3" customWidth="1"/>
    <col min="6664" max="6664" width="16" style="3" customWidth="1"/>
    <col min="6665" max="6665" width="16.28515625" style="3" customWidth="1"/>
    <col min="6666" max="6666" width="16.42578125" style="3" customWidth="1"/>
    <col min="6667" max="6667" width="15.5703125" style="3" customWidth="1"/>
    <col min="6668" max="6668" width="11.7109375" style="3" bestFit="1" customWidth="1"/>
    <col min="6669" max="6914" width="8.85546875" style="3"/>
    <col min="6915" max="6915" width="15.5703125" style="3" customWidth="1"/>
    <col min="6916" max="6916" width="15.7109375" style="3" customWidth="1"/>
    <col min="6917" max="6917" width="31.140625" style="3" customWidth="1"/>
    <col min="6918" max="6918" width="16.140625" style="3" customWidth="1"/>
    <col min="6919" max="6919" width="15.5703125" style="3" customWidth="1"/>
    <col min="6920" max="6920" width="16" style="3" customWidth="1"/>
    <col min="6921" max="6921" width="16.28515625" style="3" customWidth="1"/>
    <col min="6922" max="6922" width="16.42578125" style="3" customWidth="1"/>
    <col min="6923" max="6923" width="15.5703125" style="3" customWidth="1"/>
    <col min="6924" max="6924" width="11.7109375" style="3" bestFit="1" customWidth="1"/>
    <col min="6925" max="7170" width="8.85546875" style="3"/>
    <col min="7171" max="7171" width="15.5703125" style="3" customWidth="1"/>
    <col min="7172" max="7172" width="15.7109375" style="3" customWidth="1"/>
    <col min="7173" max="7173" width="31.140625" style="3" customWidth="1"/>
    <col min="7174" max="7174" width="16.140625" style="3" customWidth="1"/>
    <col min="7175" max="7175" width="15.5703125" style="3" customWidth="1"/>
    <col min="7176" max="7176" width="16" style="3" customWidth="1"/>
    <col min="7177" max="7177" width="16.28515625" style="3" customWidth="1"/>
    <col min="7178" max="7178" width="16.42578125" style="3" customWidth="1"/>
    <col min="7179" max="7179" width="15.5703125" style="3" customWidth="1"/>
    <col min="7180" max="7180" width="11.7109375" style="3" bestFit="1" customWidth="1"/>
    <col min="7181" max="7426" width="8.85546875" style="3"/>
    <col min="7427" max="7427" width="15.5703125" style="3" customWidth="1"/>
    <col min="7428" max="7428" width="15.7109375" style="3" customWidth="1"/>
    <col min="7429" max="7429" width="31.140625" style="3" customWidth="1"/>
    <col min="7430" max="7430" width="16.140625" style="3" customWidth="1"/>
    <col min="7431" max="7431" width="15.5703125" style="3" customWidth="1"/>
    <col min="7432" max="7432" width="16" style="3" customWidth="1"/>
    <col min="7433" max="7433" width="16.28515625" style="3" customWidth="1"/>
    <col min="7434" max="7434" width="16.42578125" style="3" customWidth="1"/>
    <col min="7435" max="7435" width="15.5703125" style="3" customWidth="1"/>
    <col min="7436" max="7436" width="11.7109375" style="3" bestFit="1" customWidth="1"/>
    <col min="7437" max="7682" width="8.85546875" style="3"/>
    <col min="7683" max="7683" width="15.5703125" style="3" customWidth="1"/>
    <col min="7684" max="7684" width="15.7109375" style="3" customWidth="1"/>
    <col min="7685" max="7685" width="31.140625" style="3" customWidth="1"/>
    <col min="7686" max="7686" width="16.140625" style="3" customWidth="1"/>
    <col min="7687" max="7687" width="15.5703125" style="3" customWidth="1"/>
    <col min="7688" max="7688" width="16" style="3" customWidth="1"/>
    <col min="7689" max="7689" width="16.28515625" style="3" customWidth="1"/>
    <col min="7690" max="7690" width="16.42578125" style="3" customWidth="1"/>
    <col min="7691" max="7691" width="15.5703125" style="3" customWidth="1"/>
    <col min="7692" max="7692" width="11.7109375" style="3" bestFit="1" customWidth="1"/>
    <col min="7693" max="7938" width="8.85546875" style="3"/>
    <col min="7939" max="7939" width="15.5703125" style="3" customWidth="1"/>
    <col min="7940" max="7940" width="15.7109375" style="3" customWidth="1"/>
    <col min="7941" max="7941" width="31.140625" style="3" customWidth="1"/>
    <col min="7942" max="7942" width="16.140625" style="3" customWidth="1"/>
    <col min="7943" max="7943" width="15.5703125" style="3" customWidth="1"/>
    <col min="7944" max="7944" width="16" style="3" customWidth="1"/>
    <col min="7945" max="7945" width="16.28515625" style="3" customWidth="1"/>
    <col min="7946" max="7946" width="16.42578125" style="3" customWidth="1"/>
    <col min="7947" max="7947" width="15.5703125" style="3" customWidth="1"/>
    <col min="7948" max="7948" width="11.7109375" style="3" bestFit="1" customWidth="1"/>
    <col min="7949" max="8194" width="8.85546875" style="3"/>
    <col min="8195" max="8195" width="15.5703125" style="3" customWidth="1"/>
    <col min="8196" max="8196" width="15.7109375" style="3" customWidth="1"/>
    <col min="8197" max="8197" width="31.140625" style="3" customWidth="1"/>
    <col min="8198" max="8198" width="16.140625" style="3" customWidth="1"/>
    <col min="8199" max="8199" width="15.5703125" style="3" customWidth="1"/>
    <col min="8200" max="8200" width="16" style="3" customWidth="1"/>
    <col min="8201" max="8201" width="16.28515625" style="3" customWidth="1"/>
    <col min="8202" max="8202" width="16.42578125" style="3" customWidth="1"/>
    <col min="8203" max="8203" width="15.5703125" style="3" customWidth="1"/>
    <col min="8204" max="8204" width="11.7109375" style="3" bestFit="1" customWidth="1"/>
    <col min="8205" max="8450" width="8.85546875" style="3"/>
    <col min="8451" max="8451" width="15.5703125" style="3" customWidth="1"/>
    <col min="8452" max="8452" width="15.7109375" style="3" customWidth="1"/>
    <col min="8453" max="8453" width="31.140625" style="3" customWidth="1"/>
    <col min="8454" max="8454" width="16.140625" style="3" customWidth="1"/>
    <col min="8455" max="8455" width="15.5703125" style="3" customWidth="1"/>
    <col min="8456" max="8456" width="16" style="3" customWidth="1"/>
    <col min="8457" max="8457" width="16.28515625" style="3" customWidth="1"/>
    <col min="8458" max="8458" width="16.42578125" style="3" customWidth="1"/>
    <col min="8459" max="8459" width="15.5703125" style="3" customWidth="1"/>
    <col min="8460" max="8460" width="11.7109375" style="3" bestFit="1" customWidth="1"/>
    <col min="8461" max="8706" width="8.85546875" style="3"/>
    <col min="8707" max="8707" width="15.5703125" style="3" customWidth="1"/>
    <col min="8708" max="8708" width="15.7109375" style="3" customWidth="1"/>
    <col min="8709" max="8709" width="31.140625" style="3" customWidth="1"/>
    <col min="8710" max="8710" width="16.140625" style="3" customWidth="1"/>
    <col min="8711" max="8711" width="15.5703125" style="3" customWidth="1"/>
    <col min="8712" max="8712" width="16" style="3" customWidth="1"/>
    <col min="8713" max="8713" width="16.28515625" style="3" customWidth="1"/>
    <col min="8714" max="8714" width="16.42578125" style="3" customWidth="1"/>
    <col min="8715" max="8715" width="15.5703125" style="3" customWidth="1"/>
    <col min="8716" max="8716" width="11.7109375" style="3" bestFit="1" customWidth="1"/>
    <col min="8717" max="8962" width="8.85546875" style="3"/>
    <col min="8963" max="8963" width="15.5703125" style="3" customWidth="1"/>
    <col min="8964" max="8964" width="15.7109375" style="3" customWidth="1"/>
    <col min="8965" max="8965" width="31.140625" style="3" customWidth="1"/>
    <col min="8966" max="8966" width="16.140625" style="3" customWidth="1"/>
    <col min="8967" max="8967" width="15.5703125" style="3" customWidth="1"/>
    <col min="8968" max="8968" width="16" style="3" customWidth="1"/>
    <col min="8969" max="8969" width="16.28515625" style="3" customWidth="1"/>
    <col min="8970" max="8970" width="16.42578125" style="3" customWidth="1"/>
    <col min="8971" max="8971" width="15.5703125" style="3" customWidth="1"/>
    <col min="8972" max="8972" width="11.7109375" style="3" bestFit="1" customWidth="1"/>
    <col min="8973" max="9218" width="8.85546875" style="3"/>
    <col min="9219" max="9219" width="15.5703125" style="3" customWidth="1"/>
    <col min="9220" max="9220" width="15.7109375" style="3" customWidth="1"/>
    <col min="9221" max="9221" width="31.140625" style="3" customWidth="1"/>
    <col min="9222" max="9222" width="16.140625" style="3" customWidth="1"/>
    <col min="9223" max="9223" width="15.5703125" style="3" customWidth="1"/>
    <col min="9224" max="9224" width="16" style="3" customWidth="1"/>
    <col min="9225" max="9225" width="16.28515625" style="3" customWidth="1"/>
    <col min="9226" max="9226" width="16.42578125" style="3" customWidth="1"/>
    <col min="9227" max="9227" width="15.5703125" style="3" customWidth="1"/>
    <col min="9228" max="9228" width="11.7109375" style="3" bestFit="1" customWidth="1"/>
    <col min="9229" max="9474" width="8.85546875" style="3"/>
    <col min="9475" max="9475" width="15.5703125" style="3" customWidth="1"/>
    <col min="9476" max="9476" width="15.7109375" style="3" customWidth="1"/>
    <col min="9477" max="9477" width="31.140625" style="3" customWidth="1"/>
    <col min="9478" max="9478" width="16.140625" style="3" customWidth="1"/>
    <col min="9479" max="9479" width="15.5703125" style="3" customWidth="1"/>
    <col min="9480" max="9480" width="16" style="3" customWidth="1"/>
    <col min="9481" max="9481" width="16.28515625" style="3" customWidth="1"/>
    <col min="9482" max="9482" width="16.42578125" style="3" customWidth="1"/>
    <col min="9483" max="9483" width="15.5703125" style="3" customWidth="1"/>
    <col min="9484" max="9484" width="11.7109375" style="3" bestFit="1" customWidth="1"/>
    <col min="9485" max="9730" width="8.85546875" style="3"/>
    <col min="9731" max="9731" width="15.5703125" style="3" customWidth="1"/>
    <col min="9732" max="9732" width="15.7109375" style="3" customWidth="1"/>
    <col min="9733" max="9733" width="31.140625" style="3" customWidth="1"/>
    <col min="9734" max="9734" width="16.140625" style="3" customWidth="1"/>
    <col min="9735" max="9735" width="15.5703125" style="3" customWidth="1"/>
    <col min="9736" max="9736" width="16" style="3" customWidth="1"/>
    <col min="9737" max="9737" width="16.28515625" style="3" customWidth="1"/>
    <col min="9738" max="9738" width="16.42578125" style="3" customWidth="1"/>
    <col min="9739" max="9739" width="15.5703125" style="3" customWidth="1"/>
    <col min="9740" max="9740" width="11.7109375" style="3" bestFit="1" customWidth="1"/>
    <col min="9741" max="9986" width="8.85546875" style="3"/>
    <col min="9987" max="9987" width="15.5703125" style="3" customWidth="1"/>
    <col min="9988" max="9988" width="15.7109375" style="3" customWidth="1"/>
    <col min="9989" max="9989" width="31.140625" style="3" customWidth="1"/>
    <col min="9990" max="9990" width="16.140625" style="3" customWidth="1"/>
    <col min="9991" max="9991" width="15.5703125" style="3" customWidth="1"/>
    <col min="9992" max="9992" width="16" style="3" customWidth="1"/>
    <col min="9993" max="9993" width="16.28515625" style="3" customWidth="1"/>
    <col min="9994" max="9994" width="16.42578125" style="3" customWidth="1"/>
    <col min="9995" max="9995" width="15.5703125" style="3" customWidth="1"/>
    <col min="9996" max="9996" width="11.7109375" style="3" bestFit="1" customWidth="1"/>
    <col min="9997" max="10242" width="8.85546875" style="3"/>
    <col min="10243" max="10243" width="15.5703125" style="3" customWidth="1"/>
    <col min="10244" max="10244" width="15.7109375" style="3" customWidth="1"/>
    <col min="10245" max="10245" width="31.140625" style="3" customWidth="1"/>
    <col min="10246" max="10246" width="16.140625" style="3" customWidth="1"/>
    <col min="10247" max="10247" width="15.5703125" style="3" customWidth="1"/>
    <col min="10248" max="10248" width="16" style="3" customWidth="1"/>
    <col min="10249" max="10249" width="16.28515625" style="3" customWidth="1"/>
    <col min="10250" max="10250" width="16.42578125" style="3" customWidth="1"/>
    <col min="10251" max="10251" width="15.5703125" style="3" customWidth="1"/>
    <col min="10252" max="10252" width="11.7109375" style="3" bestFit="1" customWidth="1"/>
    <col min="10253" max="10498" width="8.85546875" style="3"/>
    <col min="10499" max="10499" width="15.5703125" style="3" customWidth="1"/>
    <col min="10500" max="10500" width="15.7109375" style="3" customWidth="1"/>
    <col min="10501" max="10501" width="31.140625" style="3" customWidth="1"/>
    <col min="10502" max="10502" width="16.140625" style="3" customWidth="1"/>
    <col min="10503" max="10503" width="15.5703125" style="3" customWidth="1"/>
    <col min="10504" max="10504" width="16" style="3" customWidth="1"/>
    <col min="10505" max="10505" width="16.28515625" style="3" customWidth="1"/>
    <col min="10506" max="10506" width="16.42578125" style="3" customWidth="1"/>
    <col min="10507" max="10507" width="15.5703125" style="3" customWidth="1"/>
    <col min="10508" max="10508" width="11.7109375" style="3" bestFit="1" customWidth="1"/>
    <col min="10509" max="10754" width="8.85546875" style="3"/>
    <col min="10755" max="10755" width="15.5703125" style="3" customWidth="1"/>
    <col min="10756" max="10756" width="15.7109375" style="3" customWidth="1"/>
    <col min="10757" max="10757" width="31.140625" style="3" customWidth="1"/>
    <col min="10758" max="10758" width="16.140625" style="3" customWidth="1"/>
    <col min="10759" max="10759" width="15.5703125" style="3" customWidth="1"/>
    <col min="10760" max="10760" width="16" style="3" customWidth="1"/>
    <col min="10761" max="10761" width="16.28515625" style="3" customWidth="1"/>
    <col min="10762" max="10762" width="16.42578125" style="3" customWidth="1"/>
    <col min="10763" max="10763" width="15.5703125" style="3" customWidth="1"/>
    <col min="10764" max="10764" width="11.7109375" style="3" bestFit="1" customWidth="1"/>
    <col min="10765" max="11010" width="8.85546875" style="3"/>
    <col min="11011" max="11011" width="15.5703125" style="3" customWidth="1"/>
    <col min="11012" max="11012" width="15.7109375" style="3" customWidth="1"/>
    <col min="11013" max="11013" width="31.140625" style="3" customWidth="1"/>
    <col min="11014" max="11014" width="16.140625" style="3" customWidth="1"/>
    <col min="11015" max="11015" width="15.5703125" style="3" customWidth="1"/>
    <col min="11016" max="11016" width="16" style="3" customWidth="1"/>
    <col min="11017" max="11017" width="16.28515625" style="3" customWidth="1"/>
    <col min="11018" max="11018" width="16.42578125" style="3" customWidth="1"/>
    <col min="11019" max="11019" width="15.5703125" style="3" customWidth="1"/>
    <col min="11020" max="11020" width="11.7109375" style="3" bestFit="1" customWidth="1"/>
    <col min="11021" max="11266" width="8.85546875" style="3"/>
    <col min="11267" max="11267" width="15.5703125" style="3" customWidth="1"/>
    <col min="11268" max="11268" width="15.7109375" style="3" customWidth="1"/>
    <col min="11269" max="11269" width="31.140625" style="3" customWidth="1"/>
    <col min="11270" max="11270" width="16.140625" style="3" customWidth="1"/>
    <col min="11271" max="11271" width="15.5703125" style="3" customWidth="1"/>
    <col min="11272" max="11272" width="16" style="3" customWidth="1"/>
    <col min="11273" max="11273" width="16.28515625" style="3" customWidth="1"/>
    <col min="11274" max="11274" width="16.42578125" style="3" customWidth="1"/>
    <col min="11275" max="11275" width="15.5703125" style="3" customWidth="1"/>
    <col min="11276" max="11276" width="11.7109375" style="3" bestFit="1" customWidth="1"/>
    <col min="11277" max="11522" width="8.85546875" style="3"/>
    <col min="11523" max="11523" width="15.5703125" style="3" customWidth="1"/>
    <col min="11524" max="11524" width="15.7109375" style="3" customWidth="1"/>
    <col min="11525" max="11525" width="31.140625" style="3" customWidth="1"/>
    <col min="11526" max="11526" width="16.140625" style="3" customWidth="1"/>
    <col min="11527" max="11527" width="15.5703125" style="3" customWidth="1"/>
    <col min="11528" max="11528" width="16" style="3" customWidth="1"/>
    <col min="11529" max="11529" width="16.28515625" style="3" customWidth="1"/>
    <col min="11530" max="11530" width="16.42578125" style="3" customWidth="1"/>
    <col min="11531" max="11531" width="15.5703125" style="3" customWidth="1"/>
    <col min="11532" max="11532" width="11.7109375" style="3" bestFit="1" customWidth="1"/>
    <col min="11533" max="11778" width="8.85546875" style="3"/>
    <col min="11779" max="11779" width="15.5703125" style="3" customWidth="1"/>
    <col min="11780" max="11780" width="15.7109375" style="3" customWidth="1"/>
    <col min="11781" max="11781" width="31.140625" style="3" customWidth="1"/>
    <col min="11782" max="11782" width="16.140625" style="3" customWidth="1"/>
    <col min="11783" max="11783" width="15.5703125" style="3" customWidth="1"/>
    <col min="11784" max="11784" width="16" style="3" customWidth="1"/>
    <col min="11785" max="11785" width="16.28515625" style="3" customWidth="1"/>
    <col min="11786" max="11786" width="16.42578125" style="3" customWidth="1"/>
    <col min="11787" max="11787" width="15.5703125" style="3" customWidth="1"/>
    <col min="11788" max="11788" width="11.7109375" style="3" bestFit="1" customWidth="1"/>
    <col min="11789" max="12034" width="8.85546875" style="3"/>
    <col min="12035" max="12035" width="15.5703125" style="3" customWidth="1"/>
    <col min="12036" max="12036" width="15.7109375" style="3" customWidth="1"/>
    <col min="12037" max="12037" width="31.140625" style="3" customWidth="1"/>
    <col min="12038" max="12038" width="16.140625" style="3" customWidth="1"/>
    <col min="12039" max="12039" width="15.5703125" style="3" customWidth="1"/>
    <col min="12040" max="12040" width="16" style="3" customWidth="1"/>
    <col min="12041" max="12041" width="16.28515625" style="3" customWidth="1"/>
    <col min="12042" max="12042" width="16.42578125" style="3" customWidth="1"/>
    <col min="12043" max="12043" width="15.5703125" style="3" customWidth="1"/>
    <col min="12044" max="12044" width="11.7109375" style="3" bestFit="1" customWidth="1"/>
    <col min="12045" max="12290" width="8.85546875" style="3"/>
    <col min="12291" max="12291" width="15.5703125" style="3" customWidth="1"/>
    <col min="12292" max="12292" width="15.7109375" style="3" customWidth="1"/>
    <col min="12293" max="12293" width="31.140625" style="3" customWidth="1"/>
    <col min="12294" max="12294" width="16.140625" style="3" customWidth="1"/>
    <col min="12295" max="12295" width="15.5703125" style="3" customWidth="1"/>
    <col min="12296" max="12296" width="16" style="3" customWidth="1"/>
    <col min="12297" max="12297" width="16.28515625" style="3" customWidth="1"/>
    <col min="12298" max="12298" width="16.42578125" style="3" customWidth="1"/>
    <col min="12299" max="12299" width="15.5703125" style="3" customWidth="1"/>
    <col min="12300" max="12300" width="11.7109375" style="3" bestFit="1" customWidth="1"/>
    <col min="12301" max="12546" width="8.85546875" style="3"/>
    <col min="12547" max="12547" width="15.5703125" style="3" customWidth="1"/>
    <col min="12548" max="12548" width="15.7109375" style="3" customWidth="1"/>
    <col min="12549" max="12549" width="31.140625" style="3" customWidth="1"/>
    <col min="12550" max="12550" width="16.140625" style="3" customWidth="1"/>
    <col min="12551" max="12551" width="15.5703125" style="3" customWidth="1"/>
    <col min="12552" max="12552" width="16" style="3" customWidth="1"/>
    <col min="12553" max="12553" width="16.28515625" style="3" customWidth="1"/>
    <col min="12554" max="12554" width="16.42578125" style="3" customWidth="1"/>
    <col min="12555" max="12555" width="15.5703125" style="3" customWidth="1"/>
    <col min="12556" max="12556" width="11.7109375" style="3" bestFit="1" customWidth="1"/>
    <col min="12557" max="12802" width="8.85546875" style="3"/>
    <col min="12803" max="12803" width="15.5703125" style="3" customWidth="1"/>
    <col min="12804" max="12804" width="15.7109375" style="3" customWidth="1"/>
    <col min="12805" max="12805" width="31.140625" style="3" customWidth="1"/>
    <col min="12806" max="12806" width="16.140625" style="3" customWidth="1"/>
    <col min="12807" max="12807" width="15.5703125" style="3" customWidth="1"/>
    <col min="12808" max="12808" width="16" style="3" customWidth="1"/>
    <col min="12809" max="12809" width="16.28515625" style="3" customWidth="1"/>
    <col min="12810" max="12810" width="16.42578125" style="3" customWidth="1"/>
    <col min="12811" max="12811" width="15.5703125" style="3" customWidth="1"/>
    <col min="12812" max="12812" width="11.7109375" style="3" bestFit="1" customWidth="1"/>
    <col min="12813" max="13058" width="8.85546875" style="3"/>
    <col min="13059" max="13059" width="15.5703125" style="3" customWidth="1"/>
    <col min="13060" max="13060" width="15.7109375" style="3" customWidth="1"/>
    <col min="13061" max="13061" width="31.140625" style="3" customWidth="1"/>
    <col min="13062" max="13062" width="16.140625" style="3" customWidth="1"/>
    <col min="13063" max="13063" width="15.5703125" style="3" customWidth="1"/>
    <col min="13064" max="13064" width="16" style="3" customWidth="1"/>
    <col min="13065" max="13065" width="16.28515625" style="3" customWidth="1"/>
    <col min="13066" max="13066" width="16.42578125" style="3" customWidth="1"/>
    <col min="13067" max="13067" width="15.5703125" style="3" customWidth="1"/>
    <col min="13068" max="13068" width="11.7109375" style="3" bestFit="1" customWidth="1"/>
    <col min="13069" max="13314" width="8.85546875" style="3"/>
    <col min="13315" max="13315" width="15.5703125" style="3" customWidth="1"/>
    <col min="13316" max="13316" width="15.7109375" style="3" customWidth="1"/>
    <col min="13317" max="13317" width="31.140625" style="3" customWidth="1"/>
    <col min="13318" max="13318" width="16.140625" style="3" customWidth="1"/>
    <col min="13319" max="13319" width="15.5703125" style="3" customWidth="1"/>
    <col min="13320" max="13320" width="16" style="3" customWidth="1"/>
    <col min="13321" max="13321" width="16.28515625" style="3" customWidth="1"/>
    <col min="13322" max="13322" width="16.42578125" style="3" customWidth="1"/>
    <col min="13323" max="13323" width="15.5703125" style="3" customWidth="1"/>
    <col min="13324" max="13324" width="11.7109375" style="3" bestFit="1" customWidth="1"/>
    <col min="13325" max="13570" width="8.85546875" style="3"/>
    <col min="13571" max="13571" width="15.5703125" style="3" customWidth="1"/>
    <col min="13572" max="13572" width="15.7109375" style="3" customWidth="1"/>
    <col min="13573" max="13573" width="31.140625" style="3" customWidth="1"/>
    <col min="13574" max="13574" width="16.140625" style="3" customWidth="1"/>
    <col min="13575" max="13575" width="15.5703125" style="3" customWidth="1"/>
    <col min="13576" max="13576" width="16" style="3" customWidth="1"/>
    <col min="13577" max="13577" width="16.28515625" style="3" customWidth="1"/>
    <col min="13578" max="13578" width="16.42578125" style="3" customWidth="1"/>
    <col min="13579" max="13579" width="15.5703125" style="3" customWidth="1"/>
    <col min="13580" max="13580" width="11.7109375" style="3" bestFit="1" customWidth="1"/>
    <col min="13581" max="13826" width="8.85546875" style="3"/>
    <col min="13827" max="13827" width="15.5703125" style="3" customWidth="1"/>
    <col min="13828" max="13828" width="15.7109375" style="3" customWidth="1"/>
    <col min="13829" max="13829" width="31.140625" style="3" customWidth="1"/>
    <col min="13830" max="13830" width="16.140625" style="3" customWidth="1"/>
    <col min="13831" max="13831" width="15.5703125" style="3" customWidth="1"/>
    <col min="13832" max="13832" width="16" style="3" customWidth="1"/>
    <col min="13833" max="13833" width="16.28515625" style="3" customWidth="1"/>
    <col min="13834" max="13834" width="16.42578125" style="3" customWidth="1"/>
    <col min="13835" max="13835" width="15.5703125" style="3" customWidth="1"/>
    <col min="13836" max="13836" width="11.7109375" style="3" bestFit="1" customWidth="1"/>
    <col min="13837" max="14082" width="8.85546875" style="3"/>
    <col min="14083" max="14083" width="15.5703125" style="3" customWidth="1"/>
    <col min="14084" max="14084" width="15.7109375" style="3" customWidth="1"/>
    <col min="14085" max="14085" width="31.140625" style="3" customWidth="1"/>
    <col min="14086" max="14086" width="16.140625" style="3" customWidth="1"/>
    <col min="14087" max="14087" width="15.5703125" style="3" customWidth="1"/>
    <col min="14088" max="14088" width="16" style="3" customWidth="1"/>
    <col min="14089" max="14089" width="16.28515625" style="3" customWidth="1"/>
    <col min="14090" max="14090" width="16.42578125" style="3" customWidth="1"/>
    <col min="14091" max="14091" width="15.5703125" style="3" customWidth="1"/>
    <col min="14092" max="14092" width="11.7109375" style="3" bestFit="1" customWidth="1"/>
    <col min="14093" max="14338" width="8.85546875" style="3"/>
    <col min="14339" max="14339" width="15.5703125" style="3" customWidth="1"/>
    <col min="14340" max="14340" width="15.7109375" style="3" customWidth="1"/>
    <col min="14341" max="14341" width="31.140625" style="3" customWidth="1"/>
    <col min="14342" max="14342" width="16.140625" style="3" customWidth="1"/>
    <col min="14343" max="14343" width="15.5703125" style="3" customWidth="1"/>
    <col min="14344" max="14344" width="16" style="3" customWidth="1"/>
    <col min="14345" max="14345" width="16.28515625" style="3" customWidth="1"/>
    <col min="14346" max="14346" width="16.42578125" style="3" customWidth="1"/>
    <col min="14347" max="14347" width="15.5703125" style="3" customWidth="1"/>
    <col min="14348" max="14348" width="11.7109375" style="3" bestFit="1" customWidth="1"/>
    <col min="14349" max="14594" width="8.85546875" style="3"/>
    <col min="14595" max="14595" width="15.5703125" style="3" customWidth="1"/>
    <col min="14596" max="14596" width="15.7109375" style="3" customWidth="1"/>
    <col min="14597" max="14597" width="31.140625" style="3" customWidth="1"/>
    <col min="14598" max="14598" width="16.140625" style="3" customWidth="1"/>
    <col min="14599" max="14599" width="15.5703125" style="3" customWidth="1"/>
    <col min="14600" max="14600" width="16" style="3" customWidth="1"/>
    <col min="14601" max="14601" width="16.28515625" style="3" customWidth="1"/>
    <col min="14602" max="14602" width="16.42578125" style="3" customWidth="1"/>
    <col min="14603" max="14603" width="15.5703125" style="3" customWidth="1"/>
    <col min="14604" max="14604" width="11.7109375" style="3" bestFit="1" customWidth="1"/>
    <col min="14605" max="14850" width="8.85546875" style="3"/>
    <col min="14851" max="14851" width="15.5703125" style="3" customWidth="1"/>
    <col min="14852" max="14852" width="15.7109375" style="3" customWidth="1"/>
    <col min="14853" max="14853" width="31.140625" style="3" customWidth="1"/>
    <col min="14854" max="14854" width="16.140625" style="3" customWidth="1"/>
    <col min="14855" max="14855" width="15.5703125" style="3" customWidth="1"/>
    <col min="14856" max="14856" width="16" style="3" customWidth="1"/>
    <col min="14857" max="14857" width="16.28515625" style="3" customWidth="1"/>
    <col min="14858" max="14858" width="16.42578125" style="3" customWidth="1"/>
    <col min="14859" max="14859" width="15.5703125" style="3" customWidth="1"/>
    <col min="14860" max="14860" width="11.7109375" style="3" bestFit="1" customWidth="1"/>
    <col min="14861" max="15106" width="8.85546875" style="3"/>
    <col min="15107" max="15107" width="15.5703125" style="3" customWidth="1"/>
    <col min="15108" max="15108" width="15.7109375" style="3" customWidth="1"/>
    <col min="15109" max="15109" width="31.140625" style="3" customWidth="1"/>
    <col min="15110" max="15110" width="16.140625" style="3" customWidth="1"/>
    <col min="15111" max="15111" width="15.5703125" style="3" customWidth="1"/>
    <col min="15112" max="15112" width="16" style="3" customWidth="1"/>
    <col min="15113" max="15113" width="16.28515625" style="3" customWidth="1"/>
    <col min="15114" max="15114" width="16.42578125" style="3" customWidth="1"/>
    <col min="15115" max="15115" width="15.5703125" style="3" customWidth="1"/>
    <col min="15116" max="15116" width="11.7109375" style="3" bestFit="1" customWidth="1"/>
    <col min="15117" max="15362" width="8.85546875" style="3"/>
    <col min="15363" max="15363" width="15.5703125" style="3" customWidth="1"/>
    <col min="15364" max="15364" width="15.7109375" style="3" customWidth="1"/>
    <col min="15365" max="15365" width="31.140625" style="3" customWidth="1"/>
    <col min="15366" max="15366" width="16.140625" style="3" customWidth="1"/>
    <col min="15367" max="15367" width="15.5703125" style="3" customWidth="1"/>
    <col min="15368" max="15368" width="16" style="3" customWidth="1"/>
    <col min="15369" max="15369" width="16.28515625" style="3" customWidth="1"/>
    <col min="15370" max="15370" width="16.42578125" style="3" customWidth="1"/>
    <col min="15371" max="15371" width="15.5703125" style="3" customWidth="1"/>
    <col min="15372" max="15372" width="11.7109375" style="3" bestFit="1" customWidth="1"/>
    <col min="15373" max="15618" width="8.85546875" style="3"/>
    <col min="15619" max="15619" width="15.5703125" style="3" customWidth="1"/>
    <col min="15620" max="15620" width="15.7109375" style="3" customWidth="1"/>
    <col min="15621" max="15621" width="31.140625" style="3" customWidth="1"/>
    <col min="15622" max="15622" width="16.140625" style="3" customWidth="1"/>
    <col min="15623" max="15623" width="15.5703125" style="3" customWidth="1"/>
    <col min="15624" max="15624" width="16" style="3" customWidth="1"/>
    <col min="15625" max="15625" width="16.28515625" style="3" customWidth="1"/>
    <col min="15626" max="15626" width="16.42578125" style="3" customWidth="1"/>
    <col min="15627" max="15627" width="15.5703125" style="3" customWidth="1"/>
    <col min="15628" max="15628" width="11.7109375" style="3" bestFit="1" customWidth="1"/>
    <col min="15629" max="15874" width="8.85546875" style="3"/>
    <col min="15875" max="15875" width="15.5703125" style="3" customWidth="1"/>
    <col min="15876" max="15876" width="15.7109375" style="3" customWidth="1"/>
    <col min="15877" max="15877" width="31.140625" style="3" customWidth="1"/>
    <col min="15878" max="15878" width="16.140625" style="3" customWidth="1"/>
    <col min="15879" max="15879" width="15.5703125" style="3" customWidth="1"/>
    <col min="15880" max="15880" width="16" style="3" customWidth="1"/>
    <col min="15881" max="15881" width="16.28515625" style="3" customWidth="1"/>
    <col min="15882" max="15882" width="16.42578125" style="3" customWidth="1"/>
    <col min="15883" max="15883" width="15.5703125" style="3" customWidth="1"/>
    <col min="15884" max="15884" width="11.7109375" style="3" bestFit="1" customWidth="1"/>
    <col min="15885" max="16130" width="8.85546875" style="3"/>
    <col min="16131" max="16131" width="15.5703125" style="3" customWidth="1"/>
    <col min="16132" max="16132" width="15.7109375" style="3" customWidth="1"/>
    <col min="16133" max="16133" width="31.140625" style="3" customWidth="1"/>
    <col min="16134" max="16134" width="16.140625" style="3" customWidth="1"/>
    <col min="16135" max="16135" width="15.5703125" style="3" customWidth="1"/>
    <col min="16136" max="16136" width="16" style="3" customWidth="1"/>
    <col min="16137" max="16137" width="16.28515625" style="3" customWidth="1"/>
    <col min="16138" max="16138" width="16.42578125" style="3" customWidth="1"/>
    <col min="16139" max="16139" width="15.5703125" style="3" customWidth="1"/>
    <col min="16140" max="16140" width="11.7109375" style="3" bestFit="1" customWidth="1"/>
    <col min="16141" max="16384" width="8.85546875" style="3"/>
  </cols>
  <sheetData>
    <row r="1" spans="1:11" x14ac:dyDescent="0.2">
      <c r="J1" s="50"/>
      <c r="K1" s="51"/>
    </row>
    <row r="2" spans="1:11" s="4" customFormat="1" ht="20.25" x14ac:dyDescent="0.2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" customFormat="1" ht="20.25" x14ac:dyDescent="0.2">
      <c r="A3" s="53" t="s">
        <v>133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" customFormat="1" x14ac:dyDescent="0.2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4" customForma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 t="s">
        <v>1</v>
      </c>
    </row>
    <row r="6" spans="1:11" s="5" customFormat="1" ht="12.75" customHeight="1" x14ac:dyDescent="0.2">
      <c r="A6" s="55" t="s">
        <v>2</v>
      </c>
      <c r="B6" s="57" t="s">
        <v>3</v>
      </c>
      <c r="C6" s="57" t="s">
        <v>4</v>
      </c>
      <c r="D6" s="58" t="s">
        <v>5</v>
      </c>
      <c r="E6" s="58"/>
      <c r="F6" s="59" t="s">
        <v>6</v>
      </c>
      <c r="G6" s="60"/>
      <c r="H6" s="60"/>
      <c r="I6" s="61"/>
      <c r="J6" s="58" t="s">
        <v>7</v>
      </c>
      <c r="K6" s="58"/>
    </row>
    <row r="7" spans="1:11" s="5" customFormat="1" ht="38.25" x14ac:dyDescent="0.2">
      <c r="A7" s="56"/>
      <c r="B7" s="57"/>
      <c r="C7" s="57"/>
      <c r="D7" s="9" t="s">
        <v>18</v>
      </c>
      <c r="E7" s="9" t="s">
        <v>19</v>
      </c>
      <c r="F7" s="9" t="s">
        <v>18</v>
      </c>
      <c r="G7" s="10" t="s">
        <v>22</v>
      </c>
      <c r="H7" s="9" t="s">
        <v>19</v>
      </c>
      <c r="I7" s="10" t="s">
        <v>22</v>
      </c>
      <c r="J7" s="9" t="s">
        <v>18</v>
      </c>
      <c r="K7" s="9" t="s">
        <v>19</v>
      </c>
    </row>
    <row r="8" spans="1:11" s="4" customFormat="1" x14ac:dyDescent="0.2">
      <c r="A8" s="11">
        <v>1</v>
      </c>
      <c r="B8" s="11">
        <v>2</v>
      </c>
      <c r="C8" s="11">
        <v>4</v>
      </c>
      <c r="D8" s="11">
        <v>5</v>
      </c>
      <c r="E8" s="11">
        <v>6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K8" s="11" t="s">
        <v>28</v>
      </c>
    </row>
    <row r="9" spans="1:11" s="6" customFormat="1" ht="27.75" customHeight="1" x14ac:dyDescent="0.25">
      <c r="A9" s="47" t="s">
        <v>8</v>
      </c>
      <c r="B9" s="48"/>
      <c r="C9" s="49"/>
      <c r="D9" s="20"/>
      <c r="E9" s="20"/>
      <c r="F9" s="20"/>
      <c r="G9" s="12"/>
      <c r="H9" s="20"/>
      <c r="I9" s="12"/>
      <c r="J9" s="20"/>
      <c r="K9" s="20"/>
    </row>
    <row r="10" spans="1:11" s="6" customFormat="1" ht="18" customHeight="1" x14ac:dyDescent="0.25">
      <c r="A10" s="33" t="s">
        <v>9</v>
      </c>
      <c r="B10" s="34"/>
      <c r="C10" s="35"/>
      <c r="D10" s="20"/>
      <c r="E10" s="20"/>
      <c r="F10" s="20"/>
      <c r="G10" s="12"/>
      <c r="H10" s="20"/>
      <c r="I10" s="12"/>
      <c r="J10" s="20"/>
      <c r="K10" s="20"/>
    </row>
    <row r="11" spans="1:11" s="6" customFormat="1" ht="15" x14ac:dyDescent="0.25">
      <c r="A11" s="13" t="s">
        <v>103</v>
      </c>
      <c r="B11" s="14"/>
      <c r="C11" s="40" t="s">
        <v>105</v>
      </c>
      <c r="D11" s="20">
        <v>7554.6210000000001</v>
      </c>
      <c r="E11" s="20">
        <v>7554.60016</v>
      </c>
      <c r="F11" s="20">
        <v>12.3</v>
      </c>
      <c r="G11" s="20">
        <v>0</v>
      </c>
      <c r="H11" s="20">
        <v>11.4</v>
      </c>
      <c r="I11" s="20">
        <v>0</v>
      </c>
      <c r="J11" s="20">
        <v>7566.9210000000003</v>
      </c>
      <c r="K11" s="15">
        <v>7566.0001599999996</v>
      </c>
    </row>
    <row r="12" spans="1:11" s="6" customFormat="1" ht="15" x14ac:dyDescent="0.25">
      <c r="A12" s="13" t="s">
        <v>10</v>
      </c>
      <c r="B12" s="14"/>
      <c r="C12" s="41" t="s">
        <v>106</v>
      </c>
      <c r="D12" s="20">
        <v>1578.6469999999999</v>
      </c>
      <c r="E12" s="20">
        <v>1554.15383</v>
      </c>
      <c r="F12" s="20">
        <v>2.7</v>
      </c>
      <c r="G12" s="20">
        <v>0</v>
      </c>
      <c r="H12" s="20">
        <v>2.5</v>
      </c>
      <c r="I12" s="20">
        <v>0</v>
      </c>
      <c r="J12" s="20">
        <v>1581.347</v>
      </c>
      <c r="K12" s="20">
        <v>1556.7</v>
      </c>
    </row>
    <row r="13" spans="1:11" s="6" customFormat="1" ht="23.25" x14ac:dyDescent="0.25">
      <c r="A13" s="13" t="s">
        <v>11</v>
      </c>
      <c r="B13" s="14"/>
      <c r="C13" s="40" t="s">
        <v>107</v>
      </c>
      <c r="D13" s="20">
        <v>402.34399999999999</v>
      </c>
      <c r="E13" s="20">
        <v>401.56464</v>
      </c>
      <c r="F13" s="20">
        <v>0</v>
      </c>
      <c r="G13" s="20">
        <v>0</v>
      </c>
      <c r="H13" s="20">
        <v>0</v>
      </c>
      <c r="I13" s="20">
        <v>0</v>
      </c>
      <c r="J13" s="20">
        <v>402.34399999999999</v>
      </c>
      <c r="K13" s="20">
        <v>401.58763999999996</v>
      </c>
    </row>
    <row r="14" spans="1:11" s="6" customFormat="1" ht="15" x14ac:dyDescent="0.25">
      <c r="A14" s="13" t="s">
        <v>12</v>
      </c>
      <c r="B14" s="14"/>
      <c r="C14" s="41" t="s">
        <v>108</v>
      </c>
      <c r="D14" s="20">
        <v>46433.364999999998</v>
      </c>
      <c r="E14" s="20">
        <v>44721.67669</v>
      </c>
      <c r="F14" s="20">
        <v>1341.3</v>
      </c>
      <c r="G14" s="20">
        <v>0</v>
      </c>
      <c r="H14" s="20">
        <v>1071.9000000000001</v>
      </c>
      <c r="I14" s="20">
        <v>0</v>
      </c>
      <c r="J14" s="20">
        <v>47774.748</v>
      </c>
      <c r="K14" s="15">
        <v>45793.625690000001</v>
      </c>
    </row>
    <row r="15" spans="1:11" s="6" customFormat="1" ht="15" x14ac:dyDescent="0.25">
      <c r="A15" s="13" t="s">
        <v>13</v>
      </c>
      <c r="B15" s="14"/>
      <c r="C15" s="40" t="s">
        <v>109</v>
      </c>
      <c r="D15" s="20">
        <f>6070/1000</f>
        <v>6.07</v>
      </c>
      <c r="E15" s="20">
        <f>1608.06/1000</f>
        <v>1.60806</v>
      </c>
      <c r="F15" s="20"/>
      <c r="G15" s="20"/>
      <c r="H15" s="20"/>
      <c r="I15" s="20"/>
      <c r="J15" s="20">
        <f>6070/1000</f>
        <v>6.07</v>
      </c>
      <c r="K15" s="20">
        <f>1608.06/1000</f>
        <v>1.60806</v>
      </c>
    </row>
    <row r="16" spans="1:11" s="6" customFormat="1" ht="23.25" x14ac:dyDescent="0.25">
      <c r="A16" s="13" t="s">
        <v>104</v>
      </c>
      <c r="B16" s="14"/>
      <c r="C16" s="41" t="s">
        <v>110</v>
      </c>
      <c r="D16" s="20">
        <v>18838.324000000001</v>
      </c>
      <c r="E16" s="20">
        <v>18568.327150000001</v>
      </c>
      <c r="F16" s="20">
        <v>0</v>
      </c>
      <c r="G16" s="20">
        <v>0</v>
      </c>
      <c r="H16" s="20">
        <v>0</v>
      </c>
      <c r="I16" s="20">
        <v>0</v>
      </c>
      <c r="J16" s="20">
        <v>18838.260999999999</v>
      </c>
      <c r="K16" s="15">
        <v>18568.28615</v>
      </c>
    </row>
    <row r="17" spans="1:11" s="6" customFormat="1" ht="34.5" x14ac:dyDescent="0.25">
      <c r="A17" s="13" t="s">
        <v>92</v>
      </c>
      <c r="B17" s="14"/>
      <c r="C17" s="40" t="s">
        <v>111</v>
      </c>
      <c r="D17" s="20">
        <v>1246.875</v>
      </c>
      <c r="E17" s="20">
        <v>1053.9000000000001</v>
      </c>
      <c r="F17" s="20">
        <v>310</v>
      </c>
      <c r="G17" s="20">
        <v>0</v>
      </c>
      <c r="H17" s="20">
        <v>0</v>
      </c>
      <c r="I17" s="20">
        <v>0</v>
      </c>
      <c r="J17" s="20">
        <v>1556.9</v>
      </c>
      <c r="K17" s="20">
        <v>1053.9000000000001</v>
      </c>
    </row>
    <row r="18" spans="1:11" s="6" customFormat="1" ht="34.5" x14ac:dyDescent="0.25">
      <c r="A18" s="13" t="s">
        <v>86</v>
      </c>
      <c r="B18" s="14"/>
      <c r="C18" s="40" t="s">
        <v>112</v>
      </c>
      <c r="D18" s="20">
        <f>5000/1000</f>
        <v>5</v>
      </c>
      <c r="E18" s="20">
        <v>0</v>
      </c>
      <c r="F18" s="20"/>
      <c r="G18" s="20"/>
      <c r="H18" s="20"/>
      <c r="I18" s="20"/>
      <c r="J18" s="20">
        <f>5000/1000</f>
        <v>5</v>
      </c>
      <c r="K18" s="20">
        <v>0</v>
      </c>
    </row>
    <row r="19" spans="1:11" s="6" customFormat="1" ht="34.5" x14ac:dyDescent="0.25">
      <c r="A19" s="13" t="s">
        <v>89</v>
      </c>
      <c r="B19" s="14"/>
      <c r="C19" s="40" t="s">
        <v>113</v>
      </c>
      <c r="D19" s="20">
        <v>23943.052</v>
      </c>
      <c r="E19" s="20">
        <v>23373.89</v>
      </c>
      <c r="F19" s="20">
        <v>0</v>
      </c>
      <c r="G19" s="20">
        <v>0</v>
      </c>
      <c r="H19" s="20">
        <v>0</v>
      </c>
      <c r="I19" s="20">
        <v>0</v>
      </c>
      <c r="J19" s="20">
        <v>23943.1</v>
      </c>
      <c r="K19" s="20">
        <v>23373.899999999998</v>
      </c>
    </row>
    <row r="20" spans="1:11" s="6" customFormat="1" ht="23.25" x14ac:dyDescent="0.25">
      <c r="A20" s="13" t="s">
        <v>99</v>
      </c>
      <c r="B20" s="14"/>
      <c r="C20" s="40" t="s">
        <v>114</v>
      </c>
      <c r="D20" s="20">
        <v>760</v>
      </c>
      <c r="E20" s="20">
        <v>760</v>
      </c>
      <c r="F20" s="20"/>
      <c r="G20" s="20"/>
      <c r="H20" s="20"/>
      <c r="I20" s="20"/>
      <c r="J20" s="20">
        <v>760</v>
      </c>
      <c r="K20" s="20">
        <v>760</v>
      </c>
    </row>
    <row r="21" spans="1:11" s="6" customFormat="1" ht="15" x14ac:dyDescent="0.25">
      <c r="A21" s="13" t="s">
        <v>94</v>
      </c>
      <c r="B21" s="14"/>
      <c r="C21" s="40" t="s">
        <v>115</v>
      </c>
      <c r="D21" s="20">
        <v>1881.086</v>
      </c>
      <c r="E21" s="20">
        <v>1814.8620000000001</v>
      </c>
      <c r="F21" s="20">
        <v>0</v>
      </c>
      <c r="G21" s="20">
        <v>0</v>
      </c>
      <c r="H21" s="20">
        <v>0</v>
      </c>
      <c r="I21" s="20">
        <v>0</v>
      </c>
      <c r="J21" s="20">
        <v>1881.1</v>
      </c>
      <c r="K21" s="15">
        <v>1814.8620000000001</v>
      </c>
    </row>
    <row r="22" spans="1:11" s="6" customFormat="1" ht="15" x14ac:dyDescent="0.25">
      <c r="A22" s="13" t="s">
        <v>14</v>
      </c>
      <c r="B22" s="14"/>
      <c r="C22" s="41" t="s">
        <v>116</v>
      </c>
      <c r="D22" s="20">
        <v>59.32</v>
      </c>
      <c r="E22" s="20">
        <v>30.880180000000003</v>
      </c>
      <c r="F22" s="20">
        <v>0</v>
      </c>
      <c r="G22" s="20">
        <v>0</v>
      </c>
      <c r="H22" s="20">
        <v>0</v>
      </c>
      <c r="I22" s="20">
        <v>0</v>
      </c>
      <c r="J22" s="20">
        <v>59.32</v>
      </c>
      <c r="K22" s="15">
        <v>30.89518</v>
      </c>
    </row>
    <row r="23" spans="1:11" s="6" customFormat="1" ht="23.25" x14ac:dyDescent="0.25">
      <c r="A23" s="13" t="s">
        <v>87</v>
      </c>
      <c r="B23" s="14"/>
      <c r="C23" s="40" t="s">
        <v>117</v>
      </c>
      <c r="D23" s="15"/>
      <c r="E23" s="15"/>
      <c r="F23" s="20">
        <v>36</v>
      </c>
      <c r="G23" s="20">
        <v>36</v>
      </c>
      <c r="H23" s="20">
        <v>35.979999999999997</v>
      </c>
      <c r="I23" s="20">
        <v>36</v>
      </c>
      <c r="J23" s="20">
        <v>36</v>
      </c>
      <c r="K23" s="20">
        <v>35.979999999999997</v>
      </c>
    </row>
    <row r="24" spans="1:11" s="6" customFormat="1" ht="23.25" x14ac:dyDescent="0.25">
      <c r="A24" s="13" t="s">
        <v>95</v>
      </c>
      <c r="B24" s="14"/>
      <c r="C24" s="41" t="s">
        <v>118</v>
      </c>
      <c r="D24" s="15"/>
      <c r="E24" s="15"/>
      <c r="F24" s="20">
        <v>6339.4</v>
      </c>
      <c r="G24" s="20">
        <v>6339.4</v>
      </c>
      <c r="H24" s="20">
        <v>5266.24</v>
      </c>
      <c r="I24" s="20">
        <v>5266.3</v>
      </c>
      <c r="J24" s="20">
        <v>6339.4</v>
      </c>
      <c r="K24" s="20">
        <v>5266.3</v>
      </c>
    </row>
    <row r="25" spans="1:11" s="6" customFormat="1" ht="23.25" x14ac:dyDescent="0.25">
      <c r="A25" s="13" t="s">
        <v>90</v>
      </c>
      <c r="B25" s="14"/>
      <c r="C25" s="41" t="s">
        <v>119</v>
      </c>
      <c r="D25" s="15"/>
      <c r="E25" s="15"/>
      <c r="F25" s="20">
        <v>68467.02900000001</v>
      </c>
      <c r="G25" s="20">
        <v>68466.987000000008</v>
      </c>
      <c r="H25" s="20">
        <v>58868.448999999993</v>
      </c>
      <c r="I25" s="20">
        <v>58868.399999999994</v>
      </c>
      <c r="J25" s="20">
        <v>68467</v>
      </c>
      <c r="K25" s="20">
        <v>58868.399999999994</v>
      </c>
    </row>
    <row r="26" spans="1:11" s="6" customFormat="1" ht="24" customHeight="1" x14ac:dyDescent="0.25">
      <c r="A26" s="13" t="s">
        <v>88</v>
      </c>
      <c r="B26" s="14"/>
      <c r="C26" s="40" t="s">
        <v>120</v>
      </c>
      <c r="D26" s="15"/>
      <c r="E26" s="32"/>
      <c r="F26" s="20">
        <v>48066.332000000002</v>
      </c>
      <c r="G26" s="20">
        <v>46453.382000000005</v>
      </c>
      <c r="H26" s="20">
        <v>38409.509000000005</v>
      </c>
      <c r="I26" s="20">
        <v>37476.400000000009</v>
      </c>
      <c r="J26" s="20">
        <v>48066.382000000005</v>
      </c>
      <c r="K26" s="20">
        <v>38409.500000000007</v>
      </c>
    </row>
    <row r="27" spans="1:11" s="6" customFormat="1" ht="23.25" x14ac:dyDescent="0.25">
      <c r="A27" s="13" t="s">
        <v>96</v>
      </c>
      <c r="B27" s="14"/>
      <c r="C27" s="40" t="s">
        <v>121</v>
      </c>
      <c r="D27" s="15"/>
      <c r="E27" s="15"/>
      <c r="F27" s="20">
        <v>1692.6</v>
      </c>
      <c r="G27" s="20">
        <v>1692.6</v>
      </c>
      <c r="H27" s="20">
        <v>1595.0450000000001</v>
      </c>
      <c r="I27" s="20">
        <v>1595</v>
      </c>
      <c r="J27" s="20">
        <v>1692.6</v>
      </c>
      <c r="K27" s="20">
        <v>1595</v>
      </c>
    </row>
    <row r="28" spans="1:11" s="6" customFormat="1" ht="23.25" x14ac:dyDescent="0.25">
      <c r="A28" s="13" t="s">
        <v>97</v>
      </c>
      <c r="B28" s="14"/>
      <c r="C28" s="40" t="s">
        <v>122</v>
      </c>
      <c r="D28" s="15"/>
      <c r="E28" s="15"/>
      <c r="F28" s="20">
        <v>35484.83</v>
      </c>
      <c r="G28" s="20">
        <v>33659.800000000003</v>
      </c>
      <c r="H28" s="20">
        <v>30549.335999999996</v>
      </c>
      <c r="I28" s="20">
        <v>28724.335999999996</v>
      </c>
      <c r="J28" s="20">
        <v>35484.800000000003</v>
      </c>
      <c r="K28" s="20">
        <v>30549.299999999996</v>
      </c>
    </row>
    <row r="29" spans="1:11" s="6" customFormat="1" ht="23.25" x14ac:dyDescent="0.25">
      <c r="A29" s="13" t="s">
        <v>98</v>
      </c>
      <c r="B29" s="14"/>
      <c r="C29" s="40" t="s">
        <v>123</v>
      </c>
      <c r="D29" s="15"/>
      <c r="E29" s="15"/>
      <c r="F29" s="20">
        <v>833.8</v>
      </c>
      <c r="G29" s="20">
        <v>833.8</v>
      </c>
      <c r="H29" s="20">
        <v>674.7</v>
      </c>
      <c r="I29" s="20">
        <v>674.7</v>
      </c>
      <c r="J29" s="20">
        <v>833.8</v>
      </c>
      <c r="K29" s="20">
        <v>674.7</v>
      </c>
    </row>
    <row r="30" spans="1:11" s="6" customFormat="1" ht="22.5" customHeight="1" x14ac:dyDescent="0.25">
      <c r="A30" s="13" t="s">
        <v>91</v>
      </c>
      <c r="B30" s="14"/>
      <c r="C30" s="41" t="s">
        <v>124</v>
      </c>
      <c r="D30" s="15"/>
      <c r="E30" s="15"/>
      <c r="F30" s="20">
        <v>9098.6</v>
      </c>
      <c r="G30" s="20">
        <v>7867</v>
      </c>
      <c r="H30" s="20">
        <v>8513.5</v>
      </c>
      <c r="I30" s="20">
        <v>7282</v>
      </c>
      <c r="J30" s="20">
        <v>9098.6</v>
      </c>
      <c r="K30" s="20">
        <v>8513.5</v>
      </c>
    </row>
    <row r="31" spans="1:11" s="6" customFormat="1" ht="23.25" x14ac:dyDescent="0.25">
      <c r="A31" s="13" t="s">
        <v>100</v>
      </c>
      <c r="B31" s="14"/>
      <c r="C31" s="41" t="s">
        <v>125</v>
      </c>
      <c r="D31" s="15"/>
      <c r="E31" s="15"/>
      <c r="F31" s="20">
        <v>1220</v>
      </c>
      <c r="G31" s="20"/>
      <c r="H31" s="20">
        <v>1220</v>
      </c>
      <c r="I31" s="20"/>
      <c r="J31" s="20">
        <v>1220</v>
      </c>
      <c r="K31" s="20">
        <v>1220</v>
      </c>
    </row>
    <row r="32" spans="1:11" s="6" customFormat="1" ht="21.75" customHeight="1" x14ac:dyDescent="0.25">
      <c r="A32" s="13" t="s">
        <v>102</v>
      </c>
      <c r="B32" s="14"/>
      <c r="C32" s="40" t="s">
        <v>126</v>
      </c>
      <c r="D32" s="15"/>
      <c r="E32" s="15"/>
      <c r="F32" s="20">
        <v>-2074.1</v>
      </c>
      <c r="G32" s="20"/>
      <c r="H32" s="20">
        <v>-20</v>
      </c>
      <c r="I32" s="20"/>
      <c r="J32" s="20">
        <v>-2074.1</v>
      </c>
      <c r="K32" s="20">
        <v>-20</v>
      </c>
    </row>
    <row r="33" spans="1:12" s="6" customFormat="1" ht="15" x14ac:dyDescent="0.25">
      <c r="A33" s="13"/>
      <c r="B33" s="14"/>
      <c r="C33" s="14"/>
      <c r="D33" s="15"/>
      <c r="E33" s="15"/>
      <c r="F33" s="20"/>
      <c r="G33" s="20"/>
      <c r="H33" s="20"/>
      <c r="I33" s="20"/>
      <c r="J33" s="20"/>
      <c r="K33" s="20"/>
    </row>
    <row r="34" spans="1:12" s="6" customFormat="1" ht="15" x14ac:dyDescent="0.25">
      <c r="A34" s="44" t="s">
        <v>15</v>
      </c>
      <c r="B34" s="45"/>
      <c r="C34" s="46"/>
      <c r="D34" s="15"/>
      <c r="E34" s="15"/>
      <c r="F34" s="20"/>
      <c r="G34" s="20"/>
      <c r="H34" s="20"/>
      <c r="I34" s="20"/>
      <c r="J34" s="20"/>
      <c r="K34" s="20"/>
    </row>
    <row r="35" spans="1:12" s="6" customFormat="1" ht="38.25" customHeight="1" x14ac:dyDescent="0.25">
      <c r="A35" s="37" t="s">
        <v>16</v>
      </c>
      <c r="B35" s="18"/>
      <c r="C35" s="19"/>
      <c r="D35" s="29"/>
      <c r="E35" s="29"/>
      <c r="F35" s="29"/>
      <c r="G35" s="29"/>
      <c r="H35" s="29"/>
      <c r="I35" s="29"/>
      <c r="J35" s="29"/>
      <c r="K35" s="29"/>
      <c r="L35" s="30"/>
    </row>
    <row r="36" spans="1:12" s="6" customFormat="1" ht="64.5" x14ac:dyDescent="0.25">
      <c r="A36" s="17" t="s">
        <v>29</v>
      </c>
      <c r="B36" s="18" t="s">
        <v>30</v>
      </c>
      <c r="C36" s="19" t="s">
        <v>63</v>
      </c>
      <c r="D36" s="38">
        <v>9624.5</v>
      </c>
      <c r="E36" s="38">
        <v>9566.2999999999993</v>
      </c>
      <c r="F36" s="38">
        <f>62500/1000</f>
        <v>62.5</v>
      </c>
      <c r="G36" s="38">
        <f>62500/1000</f>
        <v>62.5</v>
      </c>
      <c r="H36" s="38">
        <v>61.3</v>
      </c>
      <c r="I36" s="38">
        <v>61.3</v>
      </c>
      <c r="J36" s="38">
        <v>9687</v>
      </c>
      <c r="K36" s="38">
        <v>9627.6</v>
      </c>
      <c r="L36" s="30"/>
    </row>
    <row r="37" spans="1:12" s="6" customFormat="1" ht="15" x14ac:dyDescent="0.25">
      <c r="A37" s="13" t="s">
        <v>103</v>
      </c>
      <c r="B37" s="14"/>
      <c r="C37" s="40" t="s">
        <v>105</v>
      </c>
      <c r="D37" s="15">
        <f>7554621/1000</f>
        <v>7554.6210000000001</v>
      </c>
      <c r="E37" s="15">
        <f>7554600.16/1000</f>
        <v>7554.60016</v>
      </c>
      <c r="F37" s="15">
        <v>12.3</v>
      </c>
      <c r="G37" s="15"/>
      <c r="H37" s="15">
        <v>11.4</v>
      </c>
      <c r="I37" s="15"/>
      <c r="J37" s="15">
        <f>7554621/1000+12.3</f>
        <v>7566.9210000000003</v>
      </c>
      <c r="K37" s="15">
        <f>7554600.16/1000+11.4</f>
        <v>7566.0001599999996</v>
      </c>
      <c r="L37" s="30"/>
    </row>
    <row r="38" spans="1:12" s="6" customFormat="1" ht="15" x14ac:dyDescent="0.25">
      <c r="A38" s="13" t="s">
        <v>10</v>
      </c>
      <c r="B38" s="14"/>
      <c r="C38" s="41" t="s">
        <v>106</v>
      </c>
      <c r="D38" s="15">
        <f>1578647/1000</f>
        <v>1578.6469999999999</v>
      </c>
      <c r="E38" s="15">
        <f>1554153.83/1000</f>
        <v>1554.15383</v>
      </c>
      <c r="F38" s="15">
        <v>2.7</v>
      </c>
      <c r="G38" s="15"/>
      <c r="H38" s="15">
        <v>2.5</v>
      </c>
      <c r="I38" s="15"/>
      <c r="J38" s="15">
        <f>1578647/1000+2.7</f>
        <v>1581.347</v>
      </c>
      <c r="K38" s="15">
        <f>1554153.83/1000+2.5</f>
        <v>1556.65383</v>
      </c>
      <c r="L38" s="30"/>
    </row>
    <row r="39" spans="1:12" s="6" customFormat="1" ht="23.25" x14ac:dyDescent="0.25">
      <c r="A39" s="13" t="s">
        <v>11</v>
      </c>
      <c r="B39" s="14"/>
      <c r="C39" s="40" t="s">
        <v>107</v>
      </c>
      <c r="D39" s="15">
        <f>142344/1000</f>
        <v>142.34399999999999</v>
      </c>
      <c r="E39" s="15">
        <f>142187.64/1000</f>
        <v>142.18764000000002</v>
      </c>
      <c r="F39" s="15"/>
      <c r="G39" s="15"/>
      <c r="H39" s="15"/>
      <c r="I39" s="15"/>
      <c r="J39" s="15">
        <f>142344/1000</f>
        <v>142.34399999999999</v>
      </c>
      <c r="K39" s="15">
        <f>142187.64/1000</f>
        <v>142.18764000000002</v>
      </c>
      <c r="L39" s="30"/>
    </row>
    <row r="40" spans="1:12" s="6" customFormat="1" ht="15" x14ac:dyDescent="0.25">
      <c r="A40" s="13" t="s">
        <v>12</v>
      </c>
      <c r="B40" s="14"/>
      <c r="C40" s="41" t="s">
        <v>108</v>
      </c>
      <c r="D40" s="15">
        <f>202648/1000</f>
        <v>202.648</v>
      </c>
      <c r="E40" s="15">
        <f>202131.69/1000</f>
        <v>202.13168999999999</v>
      </c>
      <c r="F40" s="15"/>
      <c r="G40" s="15"/>
      <c r="H40" s="15"/>
      <c r="I40" s="15"/>
      <c r="J40" s="15">
        <f>202648/1000</f>
        <v>202.648</v>
      </c>
      <c r="K40" s="15">
        <f>202131.69/1000</f>
        <v>202.13168999999999</v>
      </c>
      <c r="L40" s="30"/>
    </row>
    <row r="41" spans="1:12" s="6" customFormat="1" ht="15" x14ac:dyDescent="0.25">
      <c r="A41" s="13" t="s">
        <v>13</v>
      </c>
      <c r="B41" s="14"/>
      <c r="C41" s="40" t="s">
        <v>109</v>
      </c>
      <c r="D41" s="15">
        <f>6070/1000</f>
        <v>6.07</v>
      </c>
      <c r="E41" s="15">
        <f>1608.06/1000</f>
        <v>1.60806</v>
      </c>
      <c r="F41" s="15"/>
      <c r="G41" s="15"/>
      <c r="H41" s="15"/>
      <c r="I41" s="15"/>
      <c r="J41" s="15">
        <f>6070/1000</f>
        <v>6.07</v>
      </c>
      <c r="K41" s="15">
        <f>1608.06/1000</f>
        <v>1.60806</v>
      </c>
      <c r="L41" s="30"/>
    </row>
    <row r="42" spans="1:12" s="6" customFormat="1" ht="21" customHeight="1" x14ac:dyDescent="0.25">
      <c r="A42" s="13" t="s">
        <v>104</v>
      </c>
      <c r="B42" s="14"/>
      <c r="C42" s="41" t="s">
        <v>110</v>
      </c>
      <c r="D42" s="15">
        <f>D43+D44+D45</f>
        <v>114.86099999999999</v>
      </c>
      <c r="E42" s="15">
        <f t="shared" ref="E42:K42" si="0">E43+E44+E45</f>
        <v>110.12514999999999</v>
      </c>
      <c r="F42" s="15"/>
      <c r="G42" s="15"/>
      <c r="H42" s="15"/>
      <c r="I42" s="15"/>
      <c r="J42" s="15">
        <f t="shared" si="0"/>
        <v>114.86099999999999</v>
      </c>
      <c r="K42" s="15">
        <f t="shared" si="0"/>
        <v>110.12514999999999</v>
      </c>
      <c r="L42" s="30"/>
    </row>
    <row r="43" spans="1:12" s="6" customFormat="1" ht="15" x14ac:dyDescent="0.25">
      <c r="A43" s="13" t="s">
        <v>31</v>
      </c>
      <c r="B43" s="14"/>
      <c r="C43" s="41" t="s">
        <v>127</v>
      </c>
      <c r="D43" s="42">
        <f>62059/1000</f>
        <v>62.058999999999997</v>
      </c>
      <c r="E43" s="42">
        <f>57330.17/1000</f>
        <v>57.330169999999995</v>
      </c>
      <c r="F43" s="42"/>
      <c r="G43" s="42"/>
      <c r="H43" s="42"/>
      <c r="I43" s="42"/>
      <c r="J43" s="42">
        <f>62059/1000</f>
        <v>62.058999999999997</v>
      </c>
      <c r="K43" s="42">
        <f>57330.17/1000</f>
        <v>57.330169999999995</v>
      </c>
      <c r="L43" s="30"/>
    </row>
    <row r="44" spans="1:12" s="6" customFormat="1" ht="23.25" x14ac:dyDescent="0.25">
      <c r="A44" s="13" t="s">
        <v>32</v>
      </c>
      <c r="B44" s="14"/>
      <c r="C44" s="40" t="s">
        <v>128</v>
      </c>
      <c r="D44" s="42">
        <f>5033/1000</f>
        <v>5.0330000000000004</v>
      </c>
      <c r="E44" s="42">
        <f>5029.27/1000</f>
        <v>5.0292700000000004</v>
      </c>
      <c r="F44" s="42"/>
      <c r="G44" s="42"/>
      <c r="H44" s="42"/>
      <c r="I44" s="42"/>
      <c r="J44" s="42">
        <f>5033/1000</f>
        <v>5.0330000000000004</v>
      </c>
      <c r="K44" s="42">
        <f>5029.27/1000</f>
        <v>5.0292700000000004</v>
      </c>
      <c r="L44" s="30"/>
    </row>
    <row r="45" spans="1:12" s="6" customFormat="1" ht="15" x14ac:dyDescent="0.25">
      <c r="A45" s="13" t="s">
        <v>33</v>
      </c>
      <c r="B45" s="14"/>
      <c r="C45" s="40" t="s">
        <v>129</v>
      </c>
      <c r="D45" s="42">
        <f>47769/1000</f>
        <v>47.768999999999998</v>
      </c>
      <c r="E45" s="42">
        <f>47765.71/1000</f>
        <v>47.765709999999999</v>
      </c>
      <c r="F45" s="42"/>
      <c r="G45" s="42"/>
      <c r="H45" s="42"/>
      <c r="I45" s="42"/>
      <c r="J45" s="42">
        <f>47769/1000</f>
        <v>47.768999999999998</v>
      </c>
      <c r="K45" s="42">
        <f>47765.71/1000</f>
        <v>47.765709999999999</v>
      </c>
      <c r="L45" s="30"/>
    </row>
    <row r="46" spans="1:12" s="6" customFormat="1" ht="35.25" customHeight="1" x14ac:dyDescent="0.25">
      <c r="A46" s="13" t="s">
        <v>86</v>
      </c>
      <c r="B46" s="14"/>
      <c r="C46" s="40" t="s">
        <v>112</v>
      </c>
      <c r="D46" s="15">
        <f>5000/1000</f>
        <v>5</v>
      </c>
      <c r="E46" s="15">
        <v>0</v>
      </c>
      <c r="F46" s="15"/>
      <c r="G46" s="15"/>
      <c r="H46" s="15"/>
      <c r="I46" s="15"/>
      <c r="J46" s="15">
        <f>5000/1000</f>
        <v>5</v>
      </c>
      <c r="K46" s="15">
        <v>0</v>
      </c>
      <c r="L46" s="30"/>
    </row>
    <row r="47" spans="1:12" s="6" customFormat="1" ht="15" x14ac:dyDescent="0.25">
      <c r="A47" s="13" t="s">
        <v>14</v>
      </c>
      <c r="B47" s="14"/>
      <c r="C47" s="40" t="s">
        <v>116</v>
      </c>
      <c r="D47" s="15">
        <f>20320/1000</f>
        <v>20.32</v>
      </c>
      <c r="E47" s="15">
        <f>1495.18/1000</f>
        <v>1.49518</v>
      </c>
      <c r="F47" s="15"/>
      <c r="G47" s="15"/>
      <c r="H47" s="15"/>
      <c r="I47" s="15"/>
      <c r="J47" s="15">
        <f>20320/1000</f>
        <v>20.32</v>
      </c>
      <c r="K47" s="15">
        <f>1495.18/1000</f>
        <v>1.49518</v>
      </c>
      <c r="L47" s="30"/>
    </row>
    <row r="48" spans="1:12" s="6" customFormat="1" ht="23.25" customHeight="1" x14ac:dyDescent="0.25">
      <c r="A48" s="13" t="s">
        <v>87</v>
      </c>
      <c r="B48" s="14"/>
      <c r="C48" s="40" t="s">
        <v>117</v>
      </c>
      <c r="D48" s="15"/>
      <c r="E48" s="15"/>
      <c r="F48" s="15">
        <v>36</v>
      </c>
      <c r="G48" s="15">
        <v>36</v>
      </c>
      <c r="H48" s="15">
        <v>35.979999999999997</v>
      </c>
      <c r="I48" s="15">
        <v>36</v>
      </c>
      <c r="J48" s="15">
        <v>36</v>
      </c>
      <c r="K48" s="15">
        <v>35.979999999999997</v>
      </c>
      <c r="L48" s="30"/>
    </row>
    <row r="49" spans="1:12" s="6" customFormat="1" ht="15" x14ac:dyDescent="0.25">
      <c r="A49" s="13" t="s">
        <v>88</v>
      </c>
      <c r="B49" s="14"/>
      <c r="C49" s="40" t="s">
        <v>120</v>
      </c>
      <c r="D49" s="15"/>
      <c r="E49" s="15"/>
      <c r="F49" s="15">
        <v>26.5</v>
      </c>
      <c r="G49" s="15">
        <v>26.5</v>
      </c>
      <c r="H49" s="15">
        <v>25.3</v>
      </c>
      <c r="I49" s="15">
        <v>25.3</v>
      </c>
      <c r="J49" s="15">
        <v>26.5</v>
      </c>
      <c r="K49" s="15">
        <v>25.3</v>
      </c>
      <c r="L49" s="30"/>
    </row>
    <row r="50" spans="1:12" s="6" customFormat="1" ht="26.25" x14ac:dyDescent="0.25">
      <c r="A50" s="17" t="s">
        <v>34</v>
      </c>
      <c r="B50" s="18" t="s">
        <v>35</v>
      </c>
      <c r="C50" s="31" t="s">
        <v>64</v>
      </c>
      <c r="D50" s="39">
        <v>335</v>
      </c>
      <c r="E50" s="20">
        <v>277.60000000000002</v>
      </c>
      <c r="F50" s="20"/>
      <c r="G50" s="20"/>
      <c r="H50" s="20"/>
      <c r="I50" s="20"/>
      <c r="J50" s="20">
        <f>350-15</f>
        <v>335</v>
      </c>
      <c r="K50" s="20">
        <f>291.5-13.9</f>
        <v>277.60000000000002</v>
      </c>
    </row>
    <row r="51" spans="1:12" s="6" customFormat="1" ht="34.5" x14ac:dyDescent="0.25">
      <c r="A51" s="13" t="s">
        <v>89</v>
      </c>
      <c r="B51" s="14"/>
      <c r="C51" s="40" t="s">
        <v>113</v>
      </c>
      <c r="D51" s="15">
        <v>335</v>
      </c>
      <c r="E51" s="15">
        <v>277.60000000000002</v>
      </c>
      <c r="F51" s="15"/>
      <c r="G51" s="15"/>
      <c r="H51" s="15"/>
      <c r="I51" s="15"/>
      <c r="J51" s="15">
        <v>335</v>
      </c>
      <c r="K51" s="15">
        <v>277.60000000000002</v>
      </c>
    </row>
    <row r="52" spans="1:12" s="6" customFormat="1" ht="39" x14ac:dyDescent="0.25">
      <c r="A52" s="17" t="s">
        <v>36</v>
      </c>
      <c r="B52" s="18" t="s">
        <v>37</v>
      </c>
      <c r="C52" s="31" t="s">
        <v>65</v>
      </c>
      <c r="D52" s="20"/>
      <c r="E52" s="20"/>
      <c r="F52" s="20">
        <v>33631.987000000001</v>
      </c>
      <c r="G52" s="20">
        <v>33632</v>
      </c>
      <c r="H52" s="20">
        <v>31845.8</v>
      </c>
      <c r="I52" s="20">
        <v>31845.8</v>
      </c>
      <c r="J52" s="20">
        <v>33632</v>
      </c>
      <c r="K52" s="20">
        <v>31845.8</v>
      </c>
    </row>
    <row r="53" spans="1:12" s="6" customFormat="1" ht="23.25" x14ac:dyDescent="0.25">
      <c r="A53" s="13" t="s">
        <v>90</v>
      </c>
      <c r="B53" s="14"/>
      <c r="C53" s="40" t="s">
        <v>119</v>
      </c>
      <c r="D53" s="15"/>
      <c r="E53" s="15"/>
      <c r="F53" s="15">
        <v>31146.987000000001</v>
      </c>
      <c r="G53" s="15">
        <v>31146.987000000001</v>
      </c>
      <c r="H53" s="15">
        <v>29773.7</v>
      </c>
      <c r="I53" s="15">
        <v>29773.7</v>
      </c>
      <c r="J53" s="15">
        <v>31147</v>
      </c>
      <c r="K53" s="15">
        <v>29773.7</v>
      </c>
    </row>
    <row r="54" spans="1:12" s="6" customFormat="1" ht="24.75" customHeight="1" x14ac:dyDescent="0.25">
      <c r="A54" s="13" t="s">
        <v>91</v>
      </c>
      <c r="B54" s="14"/>
      <c r="C54" s="40" t="s">
        <v>124</v>
      </c>
      <c r="D54" s="15"/>
      <c r="E54" s="15"/>
      <c r="F54" s="15">
        <v>2485</v>
      </c>
      <c r="G54" s="15">
        <v>2485</v>
      </c>
      <c r="H54" s="15">
        <v>2072.1</v>
      </c>
      <c r="I54" s="15">
        <v>2072.1</v>
      </c>
      <c r="J54" s="15">
        <v>2485</v>
      </c>
      <c r="K54" s="15">
        <v>2072.1</v>
      </c>
    </row>
    <row r="55" spans="1:12" s="6" customFormat="1" ht="15" x14ac:dyDescent="0.25">
      <c r="A55" s="17"/>
      <c r="B55" s="18"/>
      <c r="C55" s="36"/>
      <c r="D55" s="20"/>
      <c r="E55" s="20"/>
      <c r="F55" s="20"/>
      <c r="G55" s="20"/>
      <c r="H55" s="20"/>
      <c r="I55" s="20"/>
      <c r="J55" s="20"/>
      <c r="K55" s="20"/>
    </row>
    <row r="56" spans="1:12" s="6" customFormat="1" ht="39" x14ac:dyDescent="0.25">
      <c r="A56" s="17" t="s">
        <v>38</v>
      </c>
      <c r="B56" s="18" t="s">
        <v>37</v>
      </c>
      <c r="C56" s="31" t="s">
        <v>66</v>
      </c>
      <c r="D56" s="20">
        <v>17982.099999999999</v>
      </c>
      <c r="E56" s="20">
        <v>17818.5</v>
      </c>
      <c r="F56" s="20">
        <v>379.5</v>
      </c>
      <c r="G56" s="20">
        <v>379.5</v>
      </c>
      <c r="H56" s="20">
        <v>326.39999999999998</v>
      </c>
      <c r="I56" s="20">
        <v>326.39999999999998</v>
      </c>
      <c r="J56" s="20">
        <v>18361.599999999999</v>
      </c>
      <c r="K56" s="20">
        <v>18144.900000000001</v>
      </c>
    </row>
    <row r="57" spans="1:12" s="6" customFormat="1" ht="15" x14ac:dyDescent="0.25">
      <c r="A57" s="13" t="s">
        <v>12</v>
      </c>
      <c r="B57" s="14"/>
      <c r="C57" s="40" t="s">
        <v>108</v>
      </c>
      <c r="D57" s="15">
        <v>1116</v>
      </c>
      <c r="E57" s="15">
        <v>962.5</v>
      </c>
      <c r="F57" s="15"/>
      <c r="G57" s="15"/>
      <c r="H57" s="15"/>
      <c r="I57" s="15"/>
      <c r="J57" s="15">
        <v>1116</v>
      </c>
      <c r="K57" s="15">
        <v>962.5</v>
      </c>
    </row>
    <row r="58" spans="1:12" s="6" customFormat="1" ht="34.5" customHeight="1" x14ac:dyDescent="0.25">
      <c r="A58" s="13" t="s">
        <v>92</v>
      </c>
      <c r="B58" s="14"/>
      <c r="C58" s="40" t="s">
        <v>111</v>
      </c>
      <c r="D58" s="15">
        <v>96</v>
      </c>
      <c r="E58" s="15">
        <v>95.9</v>
      </c>
      <c r="F58" s="15"/>
      <c r="G58" s="15"/>
      <c r="H58" s="15"/>
      <c r="I58" s="15"/>
      <c r="J58" s="15">
        <v>96</v>
      </c>
      <c r="K58" s="15">
        <v>95.9</v>
      </c>
    </row>
    <row r="59" spans="1:12" s="6" customFormat="1" ht="34.5" x14ac:dyDescent="0.25">
      <c r="A59" s="13" t="s">
        <v>89</v>
      </c>
      <c r="B59" s="14"/>
      <c r="C59" s="40" t="s">
        <v>130</v>
      </c>
      <c r="D59" s="15">
        <v>16760.099999999999</v>
      </c>
      <c r="E59" s="15">
        <v>16760.099999999999</v>
      </c>
      <c r="F59" s="15"/>
      <c r="G59" s="15"/>
      <c r="H59" s="15"/>
      <c r="I59" s="15"/>
      <c r="J59" s="15">
        <v>16760.099999999999</v>
      </c>
      <c r="K59" s="15">
        <v>16760.099999999999</v>
      </c>
    </row>
    <row r="60" spans="1:12" s="6" customFormat="1" ht="24" customHeight="1" x14ac:dyDescent="0.25">
      <c r="A60" s="13" t="s">
        <v>104</v>
      </c>
      <c r="B60" s="14"/>
      <c r="C60" s="40" t="s">
        <v>110</v>
      </c>
      <c r="D60" s="15">
        <v>10</v>
      </c>
      <c r="E60" s="15">
        <v>0</v>
      </c>
      <c r="F60" s="15"/>
      <c r="G60" s="15"/>
      <c r="H60" s="15"/>
      <c r="I60" s="15"/>
      <c r="J60" s="15">
        <v>10</v>
      </c>
      <c r="K60" s="15">
        <v>0</v>
      </c>
    </row>
    <row r="61" spans="1:12" s="6" customFormat="1" ht="15" x14ac:dyDescent="0.25">
      <c r="A61" s="13" t="s">
        <v>88</v>
      </c>
      <c r="B61" s="14"/>
      <c r="C61" s="40" t="s">
        <v>120</v>
      </c>
      <c r="D61" s="15"/>
      <c r="E61" s="15"/>
      <c r="F61" s="15">
        <v>379.5</v>
      </c>
      <c r="G61" s="15">
        <v>379.5</v>
      </c>
      <c r="H61" s="15">
        <v>326.39999999999998</v>
      </c>
      <c r="I61" s="15">
        <v>326.39999999999998</v>
      </c>
      <c r="J61" s="15">
        <v>379.5</v>
      </c>
      <c r="K61" s="15">
        <v>326.39999999999998</v>
      </c>
    </row>
    <row r="62" spans="1:12" s="6" customFormat="1" ht="15" x14ac:dyDescent="0.25">
      <c r="A62" s="17"/>
      <c r="B62" s="18"/>
      <c r="C62" s="36"/>
      <c r="D62" s="20"/>
      <c r="E62" s="20"/>
      <c r="F62" s="20"/>
      <c r="G62" s="20"/>
      <c r="H62" s="20"/>
      <c r="I62" s="20"/>
      <c r="J62" s="20"/>
      <c r="K62" s="20"/>
    </row>
    <row r="63" spans="1:12" s="6" customFormat="1" ht="39" x14ac:dyDescent="0.25">
      <c r="A63" s="17" t="s">
        <v>39</v>
      </c>
      <c r="B63" s="18" t="s">
        <v>37</v>
      </c>
      <c r="C63" s="31" t="s">
        <v>67</v>
      </c>
      <c r="D63" s="20">
        <v>510.5</v>
      </c>
      <c r="E63" s="20">
        <v>325.7</v>
      </c>
      <c r="F63" s="20">
        <v>30131.200000000001</v>
      </c>
      <c r="G63" s="20">
        <v>30131.200000000001</v>
      </c>
      <c r="H63" s="20">
        <v>28026</v>
      </c>
      <c r="I63" s="20">
        <v>28026</v>
      </c>
      <c r="J63" s="20">
        <v>30641.7</v>
      </c>
      <c r="K63" s="20">
        <v>28351.7</v>
      </c>
    </row>
    <row r="64" spans="1:12" s="6" customFormat="1" ht="15" x14ac:dyDescent="0.25">
      <c r="A64" s="13" t="s">
        <v>12</v>
      </c>
      <c r="B64" s="14"/>
      <c r="C64" s="40" t="s">
        <v>108</v>
      </c>
      <c r="D64" s="15">
        <v>510.5</v>
      </c>
      <c r="E64" s="15">
        <v>325.7</v>
      </c>
      <c r="F64" s="15"/>
      <c r="G64" s="15"/>
      <c r="H64" s="15"/>
      <c r="I64" s="15"/>
      <c r="J64" s="15">
        <v>510.5</v>
      </c>
      <c r="K64" s="15">
        <v>325.7</v>
      </c>
    </row>
    <row r="65" spans="1:11" s="6" customFormat="1" ht="23.25" x14ac:dyDescent="0.25">
      <c r="A65" s="13" t="s">
        <v>90</v>
      </c>
      <c r="B65" s="14"/>
      <c r="C65" s="40" t="s">
        <v>119</v>
      </c>
      <c r="D65" s="15"/>
      <c r="E65" s="15"/>
      <c r="F65" s="15">
        <v>27766.2</v>
      </c>
      <c r="G65" s="15">
        <v>27766.2</v>
      </c>
      <c r="H65" s="15">
        <v>25830.5</v>
      </c>
      <c r="I65" s="15">
        <v>25830.5</v>
      </c>
      <c r="J65" s="15">
        <v>27766.2</v>
      </c>
      <c r="K65" s="15">
        <v>25830.5</v>
      </c>
    </row>
    <row r="66" spans="1:11" s="6" customFormat="1" ht="26.25" customHeight="1" x14ac:dyDescent="0.25">
      <c r="A66" s="13" t="s">
        <v>91</v>
      </c>
      <c r="B66" s="14"/>
      <c r="C66" s="40" t="s">
        <v>124</v>
      </c>
      <c r="D66" s="15"/>
      <c r="E66" s="15"/>
      <c r="F66" s="15">
        <v>2365</v>
      </c>
      <c r="G66" s="15">
        <v>2365</v>
      </c>
      <c r="H66" s="15">
        <v>2195.5</v>
      </c>
      <c r="I66" s="15">
        <v>2195.5</v>
      </c>
      <c r="J66" s="15">
        <v>2365</v>
      </c>
      <c r="K66" s="15">
        <v>2195.5</v>
      </c>
    </row>
    <row r="67" spans="1:11" s="6" customFormat="1" ht="51.75" x14ac:dyDescent="0.25">
      <c r="A67" s="17" t="s">
        <v>40</v>
      </c>
      <c r="B67" s="18" t="s">
        <v>37</v>
      </c>
      <c r="C67" s="31" t="s">
        <v>68</v>
      </c>
      <c r="D67" s="20"/>
      <c r="E67" s="20"/>
      <c r="F67" s="20">
        <v>2206</v>
      </c>
      <c r="G67" s="20">
        <v>2206</v>
      </c>
      <c r="H67" s="20">
        <v>2076.6</v>
      </c>
      <c r="I67" s="20">
        <v>2076.6</v>
      </c>
      <c r="J67" s="20">
        <v>2206</v>
      </c>
      <c r="K67" s="20">
        <v>2076.6</v>
      </c>
    </row>
    <row r="68" spans="1:11" s="6" customFormat="1" ht="23.25" x14ac:dyDescent="0.25">
      <c r="A68" s="13" t="s">
        <v>90</v>
      </c>
      <c r="B68" s="14"/>
      <c r="C68" s="40" t="s">
        <v>119</v>
      </c>
      <c r="D68" s="15"/>
      <c r="E68" s="15"/>
      <c r="F68" s="15">
        <v>28</v>
      </c>
      <c r="G68" s="15">
        <v>28</v>
      </c>
      <c r="H68" s="15">
        <v>0</v>
      </c>
      <c r="I68" s="15">
        <v>0</v>
      </c>
      <c r="J68" s="15">
        <v>28</v>
      </c>
      <c r="K68" s="15">
        <v>0</v>
      </c>
    </row>
    <row r="69" spans="1:11" s="6" customFormat="1" ht="15" x14ac:dyDescent="0.25">
      <c r="A69" s="13" t="s">
        <v>88</v>
      </c>
      <c r="B69" s="14"/>
      <c r="C69" s="40" t="s">
        <v>120</v>
      </c>
      <c r="D69" s="15"/>
      <c r="E69" s="15"/>
      <c r="F69" s="15">
        <v>2178</v>
      </c>
      <c r="G69" s="15">
        <v>2178</v>
      </c>
      <c r="H69" s="15">
        <v>2076.6</v>
      </c>
      <c r="I69" s="15">
        <v>2076.6</v>
      </c>
      <c r="J69" s="15">
        <v>2178</v>
      </c>
      <c r="K69" s="15">
        <v>2076.6</v>
      </c>
    </row>
    <row r="70" spans="1:11" s="6" customFormat="1" ht="51.75" x14ac:dyDescent="0.25">
      <c r="A70" s="17" t="s">
        <v>41</v>
      </c>
      <c r="B70" s="18" t="s">
        <v>37</v>
      </c>
      <c r="C70" s="31" t="s">
        <v>69</v>
      </c>
      <c r="D70" s="20">
        <v>199.99</v>
      </c>
      <c r="E70" s="20">
        <v>183.2</v>
      </c>
      <c r="F70" s="20"/>
      <c r="G70" s="20"/>
      <c r="H70" s="20"/>
      <c r="I70" s="20"/>
      <c r="J70" s="20">
        <v>200</v>
      </c>
      <c r="K70" s="20">
        <v>183.2</v>
      </c>
    </row>
    <row r="71" spans="1:11" s="6" customFormat="1" ht="15" x14ac:dyDescent="0.25">
      <c r="A71" s="13" t="s">
        <v>12</v>
      </c>
      <c r="B71" s="14"/>
      <c r="C71" s="40" t="s">
        <v>108</v>
      </c>
      <c r="D71" s="15">
        <v>200</v>
      </c>
      <c r="E71" s="15">
        <v>183.2</v>
      </c>
      <c r="F71" s="15"/>
      <c r="G71" s="15"/>
      <c r="H71" s="15"/>
      <c r="I71" s="15"/>
      <c r="J71" s="15">
        <v>200</v>
      </c>
      <c r="K71" s="15">
        <v>183.2</v>
      </c>
    </row>
    <row r="72" spans="1:11" s="6" customFormat="1" ht="64.5" x14ac:dyDescent="0.25">
      <c r="A72" s="17" t="s">
        <v>42</v>
      </c>
      <c r="B72" s="18" t="s">
        <v>37</v>
      </c>
      <c r="C72" s="31" t="s">
        <v>70</v>
      </c>
      <c r="D72" s="20">
        <v>6557.2</v>
      </c>
      <c r="E72" s="20">
        <v>6046.2</v>
      </c>
      <c r="F72" s="20"/>
      <c r="G72" s="20"/>
      <c r="H72" s="20"/>
      <c r="I72" s="20"/>
      <c r="J72" s="20">
        <v>6557.2</v>
      </c>
      <c r="K72" s="20">
        <v>6046.2</v>
      </c>
    </row>
    <row r="73" spans="1:11" s="6" customFormat="1" ht="34.5" x14ac:dyDescent="0.25">
      <c r="A73" s="13" t="s">
        <v>89</v>
      </c>
      <c r="B73" s="14"/>
      <c r="C73" s="40" t="s">
        <v>130</v>
      </c>
      <c r="D73" s="15">
        <v>6557.2</v>
      </c>
      <c r="E73" s="15">
        <v>6046.2</v>
      </c>
      <c r="F73" s="15"/>
      <c r="G73" s="15"/>
      <c r="H73" s="15"/>
      <c r="I73" s="15"/>
      <c r="J73" s="15">
        <v>6557.2</v>
      </c>
      <c r="K73" s="15">
        <v>6046.2</v>
      </c>
    </row>
    <row r="74" spans="1:11" s="6" customFormat="1" ht="15" x14ac:dyDescent="0.25">
      <c r="A74" s="17"/>
      <c r="B74" s="18"/>
      <c r="C74" s="36"/>
      <c r="D74" s="20"/>
      <c r="E74" s="20"/>
      <c r="F74" s="20"/>
      <c r="G74" s="20"/>
      <c r="H74" s="20"/>
      <c r="I74" s="20"/>
      <c r="J74" s="20"/>
      <c r="K74" s="20"/>
    </row>
    <row r="75" spans="1:11" s="6" customFormat="1" ht="26.25" x14ac:dyDescent="0.25">
      <c r="A75" s="17" t="s">
        <v>43</v>
      </c>
      <c r="B75" s="18" t="s">
        <v>37</v>
      </c>
      <c r="C75" s="31" t="s">
        <v>71</v>
      </c>
      <c r="D75" s="20">
        <v>61856.671999999999</v>
      </c>
      <c r="E75" s="20">
        <v>60289.9</v>
      </c>
      <c r="F75" s="20">
        <v>36339.082000000002</v>
      </c>
      <c r="G75" s="20">
        <v>36339.082000000002</v>
      </c>
      <c r="H75" s="20">
        <v>33493.300000000003</v>
      </c>
      <c r="I75" s="20">
        <v>33493.300000000003</v>
      </c>
      <c r="J75" s="20">
        <v>98195.754000000001</v>
      </c>
      <c r="K75" s="20">
        <v>93783.2</v>
      </c>
    </row>
    <row r="76" spans="1:11" s="6" customFormat="1" ht="23.25" x14ac:dyDescent="0.25">
      <c r="A76" s="13" t="s">
        <v>11</v>
      </c>
      <c r="B76" s="14"/>
      <c r="C76" s="40" t="s">
        <v>107</v>
      </c>
      <c r="D76" s="15">
        <v>160</v>
      </c>
      <c r="E76" s="15">
        <v>159.5</v>
      </c>
      <c r="F76" s="15"/>
      <c r="G76" s="15"/>
      <c r="H76" s="15"/>
      <c r="I76" s="15"/>
      <c r="J76" s="15">
        <v>160</v>
      </c>
      <c r="K76" s="15">
        <v>159.5</v>
      </c>
    </row>
    <row r="77" spans="1:11" s="6" customFormat="1" ht="15" x14ac:dyDescent="0.25">
      <c r="A77" s="13" t="s">
        <v>12</v>
      </c>
      <c r="B77" s="14"/>
      <c r="C77" s="40" t="s">
        <v>108</v>
      </c>
      <c r="D77" s="15">
        <v>42842.46</v>
      </c>
      <c r="E77" s="15">
        <v>41525.150999999998</v>
      </c>
      <c r="F77" s="15"/>
      <c r="G77" s="15"/>
      <c r="H77" s="15"/>
      <c r="I77" s="15"/>
      <c r="J77" s="15">
        <v>42842.5</v>
      </c>
      <c r="K77" s="15">
        <v>41525.199999999997</v>
      </c>
    </row>
    <row r="78" spans="1:11" s="6" customFormat="1" ht="23.25" x14ac:dyDescent="0.25">
      <c r="A78" s="13" t="s">
        <v>104</v>
      </c>
      <c r="B78" s="14"/>
      <c r="C78" s="40" t="s">
        <v>110</v>
      </c>
      <c r="D78" s="15">
        <f>D79+D80</f>
        <v>18673.463</v>
      </c>
      <c r="E78" s="15">
        <f t="shared" ref="E78:K78" si="1">E79+E80</f>
        <v>18427.141</v>
      </c>
      <c r="F78" s="15"/>
      <c r="G78" s="15"/>
      <c r="H78" s="15"/>
      <c r="I78" s="15"/>
      <c r="J78" s="15">
        <f t="shared" si="1"/>
        <v>18673.399999999998</v>
      </c>
      <c r="K78" s="15">
        <f t="shared" si="1"/>
        <v>18427.099999999999</v>
      </c>
    </row>
    <row r="79" spans="1:11" s="6" customFormat="1" ht="23.25" x14ac:dyDescent="0.25">
      <c r="A79" s="13" t="s">
        <v>32</v>
      </c>
      <c r="B79" s="14"/>
      <c r="C79" s="40" t="s">
        <v>128</v>
      </c>
      <c r="D79" s="42">
        <v>149.13900000000001</v>
      </c>
      <c r="E79" s="42">
        <v>127.8</v>
      </c>
      <c r="F79" s="42"/>
      <c r="G79" s="42"/>
      <c r="H79" s="42"/>
      <c r="I79" s="42"/>
      <c r="J79" s="42">
        <v>149.1</v>
      </c>
      <c r="K79" s="42">
        <v>127.8</v>
      </c>
    </row>
    <row r="80" spans="1:11" s="6" customFormat="1" ht="15" x14ac:dyDescent="0.25">
      <c r="A80" s="13" t="s">
        <v>33</v>
      </c>
      <c r="B80" s="14"/>
      <c r="C80" s="40" t="s">
        <v>129</v>
      </c>
      <c r="D80" s="42">
        <v>18524.324000000001</v>
      </c>
      <c r="E80" s="42">
        <v>18299.341</v>
      </c>
      <c r="F80" s="42"/>
      <c r="G80" s="42"/>
      <c r="H80" s="42"/>
      <c r="I80" s="42"/>
      <c r="J80" s="42">
        <v>18524.3</v>
      </c>
      <c r="K80" s="42">
        <v>18299.3</v>
      </c>
    </row>
    <row r="81" spans="1:11" s="6" customFormat="1" ht="34.5" x14ac:dyDescent="0.25">
      <c r="A81" s="13" t="s">
        <v>92</v>
      </c>
      <c r="B81" s="14"/>
      <c r="C81" s="40" t="s">
        <v>111</v>
      </c>
      <c r="D81" s="15">
        <v>180</v>
      </c>
      <c r="E81" s="15">
        <v>178.1</v>
      </c>
      <c r="F81" s="15"/>
      <c r="G81" s="15"/>
      <c r="H81" s="15"/>
      <c r="I81" s="15"/>
      <c r="J81" s="15">
        <v>180</v>
      </c>
      <c r="K81" s="15">
        <v>178.1</v>
      </c>
    </row>
    <row r="82" spans="1:11" s="6" customFormat="1" ht="34.5" x14ac:dyDescent="0.25">
      <c r="A82" s="13" t="s">
        <v>89</v>
      </c>
      <c r="B82" s="14"/>
      <c r="C82" s="40" t="s">
        <v>130</v>
      </c>
      <c r="D82" s="15">
        <v>0.752</v>
      </c>
      <c r="E82" s="15">
        <v>0</v>
      </c>
      <c r="F82" s="15"/>
      <c r="G82" s="15"/>
      <c r="H82" s="15"/>
      <c r="I82" s="15"/>
      <c r="J82" s="15">
        <v>0.8</v>
      </c>
      <c r="K82" s="15">
        <v>0</v>
      </c>
    </row>
    <row r="83" spans="1:11" s="6" customFormat="1" ht="15" x14ac:dyDescent="0.25">
      <c r="A83" s="13" t="s">
        <v>88</v>
      </c>
      <c r="B83" s="14"/>
      <c r="C83" s="40" t="s">
        <v>120</v>
      </c>
      <c r="D83" s="15"/>
      <c r="E83" s="15"/>
      <c r="F83" s="15">
        <v>36339.082000000002</v>
      </c>
      <c r="G83" s="15">
        <v>36339.082000000002</v>
      </c>
      <c r="H83" s="15">
        <v>33493.309000000001</v>
      </c>
      <c r="I83" s="15">
        <v>33493.300000000003</v>
      </c>
      <c r="J83" s="15">
        <v>36339.082000000002</v>
      </c>
      <c r="K83" s="15">
        <v>33493.300000000003</v>
      </c>
    </row>
    <row r="84" spans="1:11" s="6" customFormat="1" ht="15" x14ac:dyDescent="0.25">
      <c r="A84" s="17"/>
      <c r="B84" s="18"/>
      <c r="C84" s="36"/>
      <c r="D84" s="20"/>
      <c r="E84" s="20"/>
      <c r="F84" s="20"/>
      <c r="G84" s="20"/>
      <c r="H84" s="20"/>
      <c r="I84" s="20"/>
      <c r="J84" s="20"/>
      <c r="K84" s="20"/>
    </row>
    <row r="85" spans="1:11" s="6" customFormat="1" ht="39" x14ac:dyDescent="0.25">
      <c r="A85" s="17" t="s">
        <v>44</v>
      </c>
      <c r="B85" s="18" t="s">
        <v>45</v>
      </c>
      <c r="C85" s="31" t="s">
        <v>72</v>
      </c>
      <c r="D85" s="20">
        <v>3116.1320000000001</v>
      </c>
      <c r="E85" s="20">
        <v>2863.6840000000002</v>
      </c>
      <c r="F85" s="20"/>
      <c r="G85" s="20"/>
      <c r="H85" s="20"/>
      <c r="I85" s="20"/>
      <c r="J85" s="20">
        <v>3116.1</v>
      </c>
      <c r="K85" s="20">
        <v>2863.7</v>
      </c>
    </row>
    <row r="86" spans="1:11" s="6" customFormat="1" ht="23.25" x14ac:dyDescent="0.25">
      <c r="A86" s="13" t="s">
        <v>11</v>
      </c>
      <c r="B86" s="14"/>
      <c r="C86" s="40" t="s">
        <v>107</v>
      </c>
      <c r="D86" s="15">
        <v>100</v>
      </c>
      <c r="E86" s="15">
        <v>99.876999999999995</v>
      </c>
      <c r="F86" s="15"/>
      <c r="G86" s="15"/>
      <c r="H86" s="15"/>
      <c r="I86" s="15"/>
      <c r="J86" s="15">
        <v>100</v>
      </c>
      <c r="K86" s="15">
        <v>99.876999999999995</v>
      </c>
    </row>
    <row r="87" spans="1:11" s="6" customFormat="1" ht="15" x14ac:dyDescent="0.25">
      <c r="A87" s="13" t="s">
        <v>12</v>
      </c>
      <c r="B87" s="14"/>
      <c r="C87" s="40" t="s">
        <v>108</v>
      </c>
      <c r="D87" s="15">
        <v>1485.1569999999999</v>
      </c>
      <c r="E87" s="15">
        <v>1446.9939999999999</v>
      </c>
      <c r="F87" s="15"/>
      <c r="G87" s="15"/>
      <c r="H87" s="15"/>
      <c r="I87" s="15"/>
      <c r="J87" s="15">
        <v>1485.2</v>
      </c>
      <c r="K87" s="15">
        <v>1446.9939999999999</v>
      </c>
    </row>
    <row r="88" spans="1:11" s="6" customFormat="1" ht="23.25" x14ac:dyDescent="0.25">
      <c r="A88" s="13" t="s">
        <v>104</v>
      </c>
      <c r="B88" s="14"/>
      <c r="C88" s="40" t="s">
        <v>110</v>
      </c>
      <c r="D88" s="15">
        <f>D89</f>
        <v>40</v>
      </c>
      <c r="E88" s="15">
        <v>31.1</v>
      </c>
      <c r="F88" s="15"/>
      <c r="G88" s="15"/>
      <c r="H88" s="15"/>
      <c r="I88" s="15"/>
      <c r="J88" s="15">
        <v>40</v>
      </c>
      <c r="K88" s="15">
        <v>31.1</v>
      </c>
    </row>
    <row r="89" spans="1:11" s="6" customFormat="1" ht="15" x14ac:dyDescent="0.25">
      <c r="A89" s="13" t="s">
        <v>93</v>
      </c>
      <c r="B89" s="14"/>
      <c r="C89" s="40" t="s">
        <v>131</v>
      </c>
      <c r="D89" s="42">
        <v>40</v>
      </c>
      <c r="E89" s="42">
        <v>31.061</v>
      </c>
      <c r="F89" s="42"/>
      <c r="G89" s="42"/>
      <c r="H89" s="42"/>
      <c r="I89" s="42"/>
      <c r="J89" s="42">
        <v>40</v>
      </c>
      <c r="K89" s="42">
        <v>31.061</v>
      </c>
    </row>
    <row r="90" spans="1:11" s="6" customFormat="1" ht="15" x14ac:dyDescent="0.25">
      <c r="A90" s="13" t="s">
        <v>94</v>
      </c>
      <c r="B90" s="14"/>
      <c r="C90" s="40" t="s">
        <v>115</v>
      </c>
      <c r="D90" s="15">
        <v>481.08600000000001</v>
      </c>
      <c r="E90" s="15">
        <v>476.46600000000001</v>
      </c>
      <c r="F90" s="15"/>
      <c r="G90" s="15"/>
      <c r="H90" s="15"/>
      <c r="I90" s="15"/>
      <c r="J90" s="15">
        <v>481.1</v>
      </c>
      <c r="K90" s="15">
        <v>476.46600000000001</v>
      </c>
    </row>
    <row r="91" spans="1:11" s="6" customFormat="1" ht="34.5" x14ac:dyDescent="0.25">
      <c r="A91" s="13" t="s">
        <v>92</v>
      </c>
      <c r="B91" s="14"/>
      <c r="C91" s="40" t="s">
        <v>111</v>
      </c>
      <c r="D91" s="15">
        <v>970.875</v>
      </c>
      <c r="E91" s="15">
        <v>779.9</v>
      </c>
      <c r="F91" s="15"/>
      <c r="G91" s="15"/>
      <c r="H91" s="15"/>
      <c r="I91" s="15"/>
      <c r="J91" s="15">
        <v>970.9</v>
      </c>
      <c r="K91" s="15">
        <v>779.9</v>
      </c>
    </row>
    <row r="92" spans="1:11" s="6" customFormat="1" ht="15" x14ac:dyDescent="0.25">
      <c r="A92" s="13" t="s">
        <v>14</v>
      </c>
      <c r="B92" s="14"/>
      <c r="C92" s="40" t="s">
        <v>116</v>
      </c>
      <c r="D92" s="15">
        <v>39</v>
      </c>
      <c r="E92" s="15">
        <v>29.385000000000002</v>
      </c>
      <c r="F92" s="15"/>
      <c r="G92" s="15"/>
      <c r="H92" s="15"/>
      <c r="I92" s="15"/>
      <c r="J92" s="15">
        <v>39</v>
      </c>
      <c r="K92" s="15">
        <v>29.385000000000002</v>
      </c>
    </row>
    <row r="93" spans="1:11" s="6" customFormat="1" ht="26.25" x14ac:dyDescent="0.25">
      <c r="A93" s="17" t="s">
        <v>46</v>
      </c>
      <c r="B93" s="18" t="s">
        <v>47</v>
      </c>
      <c r="C93" s="31" t="s">
        <v>73</v>
      </c>
      <c r="D93" s="20"/>
      <c r="E93" s="20"/>
      <c r="F93" s="20">
        <v>23684.3</v>
      </c>
      <c r="G93" s="20">
        <v>23684.3</v>
      </c>
      <c r="H93" s="20">
        <v>21790.7</v>
      </c>
      <c r="I93" s="20">
        <v>21790.7</v>
      </c>
      <c r="J93" s="20">
        <v>23684.3</v>
      </c>
      <c r="K93" s="20">
        <v>21790.7</v>
      </c>
    </row>
    <row r="94" spans="1:11" s="6" customFormat="1" ht="23.25" x14ac:dyDescent="0.25">
      <c r="A94" s="13" t="s">
        <v>95</v>
      </c>
      <c r="B94" s="14"/>
      <c r="C94" s="41" t="s">
        <v>118</v>
      </c>
      <c r="D94" s="15"/>
      <c r="E94" s="15"/>
      <c r="F94" s="15">
        <v>1951.1</v>
      </c>
      <c r="G94" s="15">
        <v>1951.1</v>
      </c>
      <c r="H94" s="15">
        <v>959.95</v>
      </c>
      <c r="I94" s="15">
        <v>960</v>
      </c>
      <c r="J94" s="15">
        <v>1951.1</v>
      </c>
      <c r="K94" s="15">
        <v>960</v>
      </c>
    </row>
    <row r="95" spans="1:11" s="6" customFormat="1" ht="23.25" x14ac:dyDescent="0.25">
      <c r="A95" s="13" t="s">
        <v>96</v>
      </c>
      <c r="B95" s="14"/>
      <c r="C95" s="40" t="s">
        <v>121</v>
      </c>
      <c r="D95" s="15"/>
      <c r="E95" s="15"/>
      <c r="F95" s="15">
        <v>1692.6</v>
      </c>
      <c r="G95" s="15">
        <v>1692.6</v>
      </c>
      <c r="H95" s="15">
        <v>1595.0450000000001</v>
      </c>
      <c r="I95" s="15">
        <v>1595</v>
      </c>
      <c r="J95" s="15">
        <v>1692.6</v>
      </c>
      <c r="K95" s="15">
        <v>1595</v>
      </c>
    </row>
    <row r="96" spans="1:11" s="6" customFormat="1" ht="23.25" x14ac:dyDescent="0.25">
      <c r="A96" s="13" t="s">
        <v>97</v>
      </c>
      <c r="B96" s="14"/>
      <c r="C96" s="40" t="s">
        <v>122</v>
      </c>
      <c r="D96" s="15"/>
      <c r="E96" s="15"/>
      <c r="F96" s="15">
        <v>17152.7</v>
      </c>
      <c r="G96" s="15">
        <v>17152.7</v>
      </c>
      <c r="H96" s="15">
        <v>16347.835999999999</v>
      </c>
      <c r="I96" s="15">
        <v>16347.835999999999</v>
      </c>
      <c r="J96" s="15">
        <v>17152.7</v>
      </c>
      <c r="K96" s="15">
        <v>16347.8</v>
      </c>
    </row>
    <row r="97" spans="1:11" s="6" customFormat="1" ht="22.5" customHeight="1" x14ac:dyDescent="0.25">
      <c r="A97" s="13" t="s">
        <v>91</v>
      </c>
      <c r="B97" s="14"/>
      <c r="C97" s="40" t="s">
        <v>124</v>
      </c>
      <c r="D97" s="15"/>
      <c r="E97" s="15"/>
      <c r="F97" s="15">
        <v>2887.9</v>
      </c>
      <c r="G97" s="15">
        <v>2887.9</v>
      </c>
      <c r="H97" s="15">
        <v>2887.9</v>
      </c>
      <c r="I97" s="15">
        <v>2887.9</v>
      </c>
      <c r="J97" s="15">
        <v>2887.9</v>
      </c>
      <c r="K97" s="15">
        <v>2887.9</v>
      </c>
    </row>
    <row r="98" spans="1:11" s="6" customFormat="1" ht="51.75" x14ac:dyDescent="0.25">
      <c r="A98" s="17" t="s">
        <v>48</v>
      </c>
      <c r="B98" s="18" t="s">
        <v>47</v>
      </c>
      <c r="C98" s="31" t="s">
        <v>74</v>
      </c>
      <c r="D98" s="20"/>
      <c r="E98" s="20"/>
      <c r="F98" s="20">
        <v>6238.3149999999996</v>
      </c>
      <c r="G98" s="20">
        <v>6238.3149999999996</v>
      </c>
      <c r="H98" s="20">
        <v>5636.125</v>
      </c>
      <c r="I98" s="20">
        <v>5636.125</v>
      </c>
      <c r="J98" s="20">
        <v>6238.3</v>
      </c>
      <c r="K98" s="20">
        <v>5636.1</v>
      </c>
    </row>
    <row r="99" spans="1:11" s="6" customFormat="1" ht="23.25" x14ac:dyDescent="0.25">
      <c r="A99" s="13" t="s">
        <v>95</v>
      </c>
      <c r="B99" s="14"/>
      <c r="C99" s="41" t="s">
        <v>118</v>
      </c>
      <c r="D99" s="15"/>
      <c r="E99" s="15"/>
      <c r="F99" s="15">
        <v>3409.8</v>
      </c>
      <c r="G99" s="15">
        <v>3409.8</v>
      </c>
      <c r="H99" s="15">
        <v>3330.99</v>
      </c>
      <c r="I99" s="15">
        <v>3331</v>
      </c>
      <c r="J99" s="15">
        <v>3409.8</v>
      </c>
      <c r="K99" s="15">
        <v>3331</v>
      </c>
    </row>
    <row r="100" spans="1:11" s="6" customFormat="1" ht="23.25" x14ac:dyDescent="0.25">
      <c r="A100" s="13" t="s">
        <v>97</v>
      </c>
      <c r="B100" s="14"/>
      <c r="C100" s="40" t="s">
        <v>122</v>
      </c>
      <c r="D100" s="15"/>
      <c r="E100" s="15"/>
      <c r="F100" s="15">
        <v>2828.53</v>
      </c>
      <c r="G100" s="15">
        <v>2828.5</v>
      </c>
      <c r="H100" s="15">
        <v>2305.1</v>
      </c>
      <c r="I100" s="15">
        <v>2305.1</v>
      </c>
      <c r="J100" s="15">
        <v>2828.5</v>
      </c>
      <c r="K100" s="15">
        <v>2305.1</v>
      </c>
    </row>
    <row r="101" spans="1:11" s="6" customFormat="1" ht="15" x14ac:dyDescent="0.25">
      <c r="A101" s="17"/>
      <c r="B101" s="18"/>
      <c r="C101" s="36"/>
      <c r="D101" s="20"/>
      <c r="E101" s="20"/>
      <c r="F101" s="20"/>
      <c r="G101" s="20"/>
      <c r="H101" s="20"/>
      <c r="I101" s="20"/>
      <c r="J101" s="20"/>
      <c r="K101" s="20"/>
    </row>
    <row r="102" spans="1:11" s="6" customFormat="1" ht="26.25" x14ac:dyDescent="0.25">
      <c r="A102" s="17" t="s">
        <v>49</v>
      </c>
      <c r="B102" s="18" t="s">
        <v>47</v>
      </c>
      <c r="C102" s="31" t="s">
        <v>75</v>
      </c>
      <c r="D102" s="20"/>
      <c r="E102" s="20"/>
      <c r="F102" s="20">
        <v>833.8</v>
      </c>
      <c r="G102" s="20">
        <v>833.8</v>
      </c>
      <c r="H102" s="20">
        <v>674.7</v>
      </c>
      <c r="I102" s="20">
        <v>674.7</v>
      </c>
      <c r="J102" s="20">
        <v>833.8</v>
      </c>
      <c r="K102" s="20">
        <v>674.7</v>
      </c>
    </row>
    <row r="103" spans="1:11" s="6" customFormat="1" ht="23.25" x14ac:dyDescent="0.25">
      <c r="A103" s="13" t="s">
        <v>98</v>
      </c>
      <c r="B103" s="14"/>
      <c r="C103" s="40" t="s">
        <v>123</v>
      </c>
      <c r="D103" s="15"/>
      <c r="E103" s="15"/>
      <c r="F103" s="15">
        <v>833.8</v>
      </c>
      <c r="G103" s="15">
        <v>833.8</v>
      </c>
      <c r="H103" s="15">
        <v>674.7</v>
      </c>
      <c r="I103" s="15">
        <v>674.7</v>
      </c>
      <c r="J103" s="15">
        <v>833.8</v>
      </c>
      <c r="K103" s="15">
        <v>674.7</v>
      </c>
    </row>
    <row r="104" spans="1:11" s="6" customFormat="1" ht="64.5" x14ac:dyDescent="0.25">
      <c r="A104" s="17" t="s">
        <v>50</v>
      </c>
      <c r="B104" s="18" t="s">
        <v>51</v>
      </c>
      <c r="C104" s="31" t="s">
        <v>76</v>
      </c>
      <c r="D104" s="20"/>
      <c r="E104" s="20"/>
      <c r="F104" s="20">
        <v>339.14499999999998</v>
      </c>
      <c r="G104" s="20">
        <v>339.1</v>
      </c>
      <c r="H104" s="20">
        <v>330.64400000000001</v>
      </c>
      <c r="I104" s="20">
        <v>330.6</v>
      </c>
      <c r="J104" s="20">
        <v>339.1</v>
      </c>
      <c r="K104" s="20">
        <v>330.64400000000001</v>
      </c>
    </row>
    <row r="105" spans="1:11" s="6" customFormat="1" ht="23.25" x14ac:dyDescent="0.25">
      <c r="A105" s="13" t="s">
        <v>97</v>
      </c>
      <c r="B105" s="14"/>
      <c r="C105" s="40" t="s">
        <v>122</v>
      </c>
      <c r="D105" s="15"/>
      <c r="E105" s="15"/>
      <c r="F105" s="15">
        <v>339.1</v>
      </c>
      <c r="G105" s="15">
        <v>339.1</v>
      </c>
      <c r="H105" s="15">
        <v>330.6</v>
      </c>
      <c r="I105" s="15">
        <v>330.6</v>
      </c>
      <c r="J105" s="15">
        <v>339.1</v>
      </c>
      <c r="K105" s="15">
        <v>330.6</v>
      </c>
    </row>
    <row r="106" spans="1:11" s="6" customFormat="1" ht="64.5" x14ac:dyDescent="0.25">
      <c r="A106" s="17" t="s">
        <v>52</v>
      </c>
      <c r="B106" s="18" t="s">
        <v>51</v>
      </c>
      <c r="C106" s="31" t="s">
        <v>77</v>
      </c>
      <c r="D106" s="20"/>
      <c r="E106" s="20"/>
      <c r="F106" s="20">
        <v>30574.093000000001</v>
      </c>
      <c r="G106" s="20">
        <v>30574.1</v>
      </c>
      <c r="H106" s="20">
        <v>15486.5</v>
      </c>
      <c r="I106" s="20">
        <v>15486.5</v>
      </c>
      <c r="J106" s="20">
        <v>30574.1</v>
      </c>
      <c r="K106" s="20">
        <v>15486.481</v>
      </c>
    </row>
    <row r="107" spans="1:11" s="6" customFormat="1" ht="23.25" x14ac:dyDescent="0.25">
      <c r="A107" s="13" t="s">
        <v>95</v>
      </c>
      <c r="B107" s="14"/>
      <c r="C107" s="41" t="s">
        <v>118</v>
      </c>
      <c r="D107" s="15"/>
      <c r="E107" s="15"/>
      <c r="F107" s="15">
        <v>978.5</v>
      </c>
      <c r="G107" s="15">
        <v>978.5</v>
      </c>
      <c r="H107" s="15">
        <v>975.3</v>
      </c>
      <c r="I107" s="15">
        <v>975.3</v>
      </c>
      <c r="J107" s="15">
        <v>978.5</v>
      </c>
      <c r="K107" s="15">
        <v>975.3</v>
      </c>
    </row>
    <row r="108" spans="1:11" s="6" customFormat="1" ht="23.25" x14ac:dyDescent="0.25">
      <c r="A108" s="13" t="s">
        <v>90</v>
      </c>
      <c r="B108" s="14"/>
      <c r="C108" s="40" t="s">
        <v>119</v>
      </c>
      <c r="D108" s="15"/>
      <c r="E108" s="15"/>
      <c r="F108" s="15">
        <v>8725.8420000000006</v>
      </c>
      <c r="G108" s="15">
        <v>8725.7999999999993</v>
      </c>
      <c r="H108" s="15">
        <v>3215.6</v>
      </c>
      <c r="I108" s="15">
        <v>3215.6</v>
      </c>
      <c r="J108" s="15">
        <v>8725.7999999999993</v>
      </c>
      <c r="K108" s="15">
        <v>3215.6</v>
      </c>
    </row>
    <row r="109" spans="1:11" s="6" customFormat="1" ht="15" x14ac:dyDescent="0.25">
      <c r="A109" s="13" t="s">
        <v>88</v>
      </c>
      <c r="B109" s="14"/>
      <c r="C109" s="40" t="s">
        <v>120</v>
      </c>
      <c r="D109" s="15"/>
      <c r="E109" s="15"/>
      <c r="F109" s="15">
        <v>7530.25</v>
      </c>
      <c r="G109" s="15">
        <v>7530.3</v>
      </c>
      <c r="H109" s="15">
        <v>1554.8</v>
      </c>
      <c r="I109" s="15">
        <v>1554.8</v>
      </c>
      <c r="J109" s="15">
        <v>7530.3</v>
      </c>
      <c r="K109" s="15">
        <v>1554.8</v>
      </c>
    </row>
    <row r="110" spans="1:11" s="6" customFormat="1" ht="23.25" x14ac:dyDescent="0.25">
      <c r="A110" s="13" t="s">
        <v>97</v>
      </c>
      <c r="B110" s="14"/>
      <c r="C110" s="40" t="s">
        <v>122</v>
      </c>
      <c r="D110" s="15"/>
      <c r="E110" s="15"/>
      <c r="F110" s="15">
        <v>13339.5</v>
      </c>
      <c r="G110" s="15">
        <v>13339.5</v>
      </c>
      <c r="H110" s="15">
        <v>9740.7999999999993</v>
      </c>
      <c r="I110" s="15">
        <v>9740.7999999999993</v>
      </c>
      <c r="J110" s="15">
        <v>13339.5</v>
      </c>
      <c r="K110" s="15">
        <v>9740.7999999999993</v>
      </c>
    </row>
    <row r="111" spans="1:11" s="6" customFormat="1" ht="15" x14ac:dyDescent="0.25">
      <c r="A111" s="17" t="s">
        <v>53</v>
      </c>
      <c r="B111" s="18" t="s">
        <v>54</v>
      </c>
      <c r="C111" s="31" t="s">
        <v>78</v>
      </c>
      <c r="D111" s="20">
        <v>1690</v>
      </c>
      <c r="E111" s="20">
        <v>1628.395</v>
      </c>
      <c r="F111" s="20"/>
      <c r="G111" s="20"/>
      <c r="H111" s="20"/>
      <c r="I111" s="20"/>
      <c r="J111" s="20">
        <v>1690</v>
      </c>
      <c r="K111" s="20">
        <v>1628.4</v>
      </c>
    </row>
    <row r="112" spans="1:11" s="6" customFormat="1" ht="34.5" x14ac:dyDescent="0.25">
      <c r="A112" s="13" t="s">
        <v>89</v>
      </c>
      <c r="B112" s="14"/>
      <c r="C112" s="40" t="s">
        <v>130</v>
      </c>
      <c r="D112" s="15">
        <v>290</v>
      </c>
      <c r="E112" s="15">
        <v>289.99</v>
      </c>
      <c r="F112" s="15"/>
      <c r="G112" s="15"/>
      <c r="H112" s="15"/>
      <c r="I112" s="15"/>
      <c r="J112" s="15">
        <v>290</v>
      </c>
      <c r="K112" s="15">
        <v>290</v>
      </c>
    </row>
    <row r="113" spans="1:11" s="6" customFormat="1" ht="15" x14ac:dyDescent="0.25">
      <c r="A113" s="13" t="s">
        <v>94</v>
      </c>
      <c r="B113" s="14"/>
      <c r="C113" s="40" t="s">
        <v>115</v>
      </c>
      <c r="D113" s="15">
        <v>1400</v>
      </c>
      <c r="E113" s="15">
        <v>1338.396</v>
      </c>
      <c r="F113" s="15"/>
      <c r="G113" s="15"/>
      <c r="H113" s="15"/>
      <c r="I113" s="15"/>
      <c r="J113" s="15">
        <v>1400</v>
      </c>
      <c r="K113" s="15">
        <v>1338.396</v>
      </c>
    </row>
    <row r="114" spans="1:11" s="6" customFormat="1" ht="26.25" x14ac:dyDescent="0.25">
      <c r="A114" s="17" t="s">
        <v>55</v>
      </c>
      <c r="B114" s="18" t="s">
        <v>51</v>
      </c>
      <c r="C114" s="31" t="s">
        <v>79</v>
      </c>
      <c r="D114" s="20"/>
      <c r="E114" s="20"/>
      <c r="F114" s="20">
        <v>129.1</v>
      </c>
      <c r="G114" s="20">
        <v>129.1</v>
      </c>
      <c r="H114" s="20">
        <v>126.5</v>
      </c>
      <c r="I114" s="20">
        <v>126.5</v>
      </c>
      <c r="J114" s="20">
        <v>129.1</v>
      </c>
      <c r="K114" s="20">
        <v>126.5</v>
      </c>
    </row>
    <row r="115" spans="1:11" s="6" customFormat="1" ht="24.75" customHeight="1" x14ac:dyDescent="0.25">
      <c r="A115" s="13" t="s">
        <v>91</v>
      </c>
      <c r="B115" s="14"/>
      <c r="C115" s="40" t="s">
        <v>124</v>
      </c>
      <c r="D115" s="15"/>
      <c r="E115" s="15"/>
      <c r="F115" s="15">
        <v>129.1</v>
      </c>
      <c r="G115" s="15">
        <v>129.1</v>
      </c>
      <c r="H115" s="15">
        <v>126.5</v>
      </c>
      <c r="I115" s="15">
        <v>126.5</v>
      </c>
      <c r="J115" s="15">
        <v>129.1</v>
      </c>
      <c r="K115" s="15">
        <v>126.5</v>
      </c>
    </row>
    <row r="116" spans="1:11" s="6" customFormat="1" ht="15" x14ac:dyDescent="0.25">
      <c r="A116" s="17"/>
      <c r="B116" s="18"/>
      <c r="C116" s="19"/>
      <c r="D116" s="20"/>
      <c r="E116" s="20"/>
      <c r="F116" s="20"/>
      <c r="G116" s="20"/>
      <c r="H116" s="20"/>
      <c r="I116" s="20"/>
      <c r="J116" s="20"/>
      <c r="K116" s="20"/>
    </row>
    <row r="117" spans="1:11" s="6" customFormat="1" ht="26.25" x14ac:dyDescent="0.25">
      <c r="A117" s="17" t="s">
        <v>56</v>
      </c>
      <c r="B117" s="18" t="s">
        <v>51</v>
      </c>
      <c r="C117" s="19" t="s">
        <v>80</v>
      </c>
      <c r="D117" s="20"/>
      <c r="E117" s="20"/>
      <c r="F117" s="20"/>
      <c r="G117" s="20"/>
      <c r="H117" s="20"/>
      <c r="I117" s="20"/>
      <c r="J117" s="20"/>
      <c r="K117" s="20"/>
    </row>
    <row r="118" spans="1:11" s="6" customFormat="1" ht="128.25" x14ac:dyDescent="0.25">
      <c r="A118" s="17" t="s">
        <v>56</v>
      </c>
      <c r="B118" s="18" t="s">
        <v>51</v>
      </c>
      <c r="C118" s="31" t="s">
        <v>81</v>
      </c>
      <c r="D118" s="20"/>
      <c r="E118" s="20"/>
      <c r="F118" s="20">
        <v>938.3</v>
      </c>
      <c r="G118" s="20">
        <v>800</v>
      </c>
      <c r="H118" s="20">
        <v>48.6</v>
      </c>
      <c r="I118" s="20">
        <v>48.6</v>
      </c>
      <c r="J118" s="20">
        <v>938.3</v>
      </c>
      <c r="K118" s="20">
        <v>48.6</v>
      </c>
    </row>
    <row r="119" spans="1:11" s="6" customFormat="1" ht="15" x14ac:dyDescent="0.25">
      <c r="A119" s="13" t="s">
        <v>12</v>
      </c>
      <c r="B119" s="14"/>
      <c r="C119" s="40" t="s">
        <v>108</v>
      </c>
      <c r="D119" s="15"/>
      <c r="E119" s="15"/>
      <c r="F119" s="15">
        <v>138.30000000000001</v>
      </c>
      <c r="G119" s="15">
        <v>0</v>
      </c>
      <c r="H119" s="15">
        <v>0</v>
      </c>
      <c r="I119" s="15">
        <v>0</v>
      </c>
      <c r="J119" s="15">
        <v>138.30000000000001</v>
      </c>
      <c r="K119" s="15">
        <v>0</v>
      </c>
    </row>
    <row r="120" spans="1:11" s="6" customFormat="1" ht="23.25" x14ac:dyDescent="0.25">
      <c r="A120" s="13" t="s">
        <v>90</v>
      </c>
      <c r="B120" s="14"/>
      <c r="C120" s="40" t="s">
        <v>119</v>
      </c>
      <c r="D120" s="15"/>
      <c r="E120" s="15"/>
      <c r="F120" s="15">
        <v>800</v>
      </c>
      <c r="G120" s="15">
        <v>800</v>
      </c>
      <c r="H120" s="15">
        <v>48.649000000000001</v>
      </c>
      <c r="I120" s="15">
        <v>48.6</v>
      </c>
      <c r="J120" s="15">
        <v>800</v>
      </c>
      <c r="K120" s="15">
        <v>48.6</v>
      </c>
    </row>
    <row r="121" spans="1:11" s="6" customFormat="1" ht="26.25" x14ac:dyDescent="0.25">
      <c r="A121" s="17" t="s">
        <v>57</v>
      </c>
      <c r="B121" s="18" t="s">
        <v>58</v>
      </c>
      <c r="C121" s="31" t="s">
        <v>82</v>
      </c>
      <c r="D121" s="20">
        <v>76.599999999999994</v>
      </c>
      <c r="E121" s="20">
        <v>75.983999999999995</v>
      </c>
      <c r="F121" s="20"/>
      <c r="G121" s="20"/>
      <c r="H121" s="20"/>
      <c r="I121" s="20"/>
      <c r="J121" s="20">
        <v>76.599999999999994</v>
      </c>
      <c r="K121" s="20">
        <v>76</v>
      </c>
    </row>
    <row r="122" spans="1:11" s="6" customFormat="1" ht="15" x14ac:dyDescent="0.25">
      <c r="A122" s="13" t="s">
        <v>12</v>
      </c>
      <c r="B122" s="14"/>
      <c r="C122" s="40" t="s">
        <v>108</v>
      </c>
      <c r="D122" s="15">
        <v>76.599999999999994</v>
      </c>
      <c r="E122" s="15">
        <v>76</v>
      </c>
      <c r="F122" s="15"/>
      <c r="G122" s="15"/>
      <c r="H122" s="15"/>
      <c r="I122" s="15"/>
      <c r="J122" s="15">
        <v>76.599999999999994</v>
      </c>
      <c r="K122" s="15">
        <v>76</v>
      </c>
    </row>
    <row r="123" spans="1:11" s="6" customFormat="1" ht="26.25" x14ac:dyDescent="0.25">
      <c r="A123" s="17" t="s">
        <v>59</v>
      </c>
      <c r="B123" s="18" t="s">
        <v>60</v>
      </c>
      <c r="C123" s="31" t="s">
        <v>83</v>
      </c>
      <c r="D123" s="20"/>
      <c r="E123" s="20"/>
      <c r="F123" s="20">
        <v>6182.6130000000003</v>
      </c>
      <c r="G123" s="20"/>
      <c r="H123" s="20">
        <v>5061.5</v>
      </c>
      <c r="I123" s="20"/>
      <c r="J123" s="20">
        <v>6182.6</v>
      </c>
      <c r="K123" s="20">
        <v>5061.5</v>
      </c>
    </row>
    <row r="124" spans="1:11" s="6" customFormat="1" ht="15" x14ac:dyDescent="0.25">
      <c r="A124" s="13" t="s">
        <v>12</v>
      </c>
      <c r="B124" s="14"/>
      <c r="C124" s="40" t="s">
        <v>108</v>
      </c>
      <c r="D124" s="15"/>
      <c r="E124" s="15"/>
      <c r="F124" s="15">
        <v>1203</v>
      </c>
      <c r="G124" s="15"/>
      <c r="H124" s="15">
        <v>1071.9000000000001</v>
      </c>
      <c r="I124" s="15"/>
      <c r="J124" s="15">
        <v>1203</v>
      </c>
      <c r="K124" s="15">
        <v>1071.9000000000001</v>
      </c>
    </row>
    <row r="125" spans="1:11" s="6" customFormat="1" ht="34.5" x14ac:dyDescent="0.25">
      <c r="A125" s="13" t="s">
        <v>92</v>
      </c>
      <c r="B125" s="14"/>
      <c r="C125" s="40" t="s">
        <v>111</v>
      </c>
      <c r="D125" s="15"/>
      <c r="E125" s="15"/>
      <c r="F125" s="15">
        <v>310</v>
      </c>
      <c r="G125" s="15"/>
      <c r="H125" s="15">
        <v>0</v>
      </c>
      <c r="I125" s="15"/>
      <c r="J125" s="15">
        <v>310</v>
      </c>
      <c r="K125" s="15">
        <v>0</v>
      </c>
    </row>
    <row r="126" spans="1:11" s="6" customFormat="1" ht="15" x14ac:dyDescent="0.25">
      <c r="A126" s="13" t="s">
        <v>88</v>
      </c>
      <c r="B126" s="14"/>
      <c r="C126" s="40" t="s">
        <v>120</v>
      </c>
      <c r="D126" s="15"/>
      <c r="E126" s="15"/>
      <c r="F126" s="15">
        <v>1613</v>
      </c>
      <c r="G126" s="15"/>
      <c r="H126" s="15">
        <v>933.1</v>
      </c>
      <c r="I126" s="15"/>
      <c r="J126" s="15">
        <v>1613</v>
      </c>
      <c r="K126" s="15">
        <v>933.1</v>
      </c>
    </row>
    <row r="127" spans="1:11" s="6" customFormat="1" ht="23.25" x14ac:dyDescent="0.25">
      <c r="A127" s="13" t="s">
        <v>97</v>
      </c>
      <c r="B127" s="14"/>
      <c r="C127" s="40" t="s">
        <v>122</v>
      </c>
      <c r="D127" s="15"/>
      <c r="E127" s="15"/>
      <c r="F127" s="15">
        <v>1825</v>
      </c>
      <c r="G127" s="15"/>
      <c r="H127" s="15">
        <v>1825</v>
      </c>
      <c r="I127" s="15"/>
      <c r="J127" s="15">
        <v>1825</v>
      </c>
      <c r="K127" s="15">
        <v>1825</v>
      </c>
    </row>
    <row r="128" spans="1:11" s="6" customFormat="1" ht="34.5" x14ac:dyDescent="0.25">
      <c r="A128" s="13" t="s">
        <v>91</v>
      </c>
      <c r="B128" s="14"/>
      <c r="C128" s="40" t="s">
        <v>124</v>
      </c>
      <c r="D128" s="15"/>
      <c r="E128" s="15"/>
      <c r="F128" s="15">
        <v>1231.5999999999999</v>
      </c>
      <c r="G128" s="15"/>
      <c r="H128" s="15">
        <v>1231.5</v>
      </c>
      <c r="I128" s="15"/>
      <c r="J128" s="15">
        <v>1231.5999999999999</v>
      </c>
      <c r="K128" s="15">
        <v>1231.5</v>
      </c>
    </row>
    <row r="129" spans="1:11" s="6" customFormat="1" ht="15" x14ac:dyDescent="0.25">
      <c r="A129" s="17" t="s">
        <v>101</v>
      </c>
      <c r="B129" s="18" t="s">
        <v>51</v>
      </c>
      <c r="C129" s="19" t="s">
        <v>84</v>
      </c>
      <c r="D129" s="20"/>
      <c r="E129" s="20"/>
      <c r="F129" s="20">
        <v>-2074.1</v>
      </c>
      <c r="G129" s="20"/>
      <c r="H129" s="20">
        <v>-20</v>
      </c>
      <c r="I129" s="20"/>
      <c r="J129" s="20">
        <v>-2074.1</v>
      </c>
      <c r="K129" s="20">
        <v>-20</v>
      </c>
    </row>
    <row r="130" spans="1:11" s="6" customFormat="1" ht="34.5" x14ac:dyDescent="0.25">
      <c r="A130" s="13" t="s">
        <v>102</v>
      </c>
      <c r="B130" s="14"/>
      <c r="C130" s="40" t="s">
        <v>126</v>
      </c>
      <c r="D130" s="15"/>
      <c r="E130" s="15"/>
      <c r="F130" s="15">
        <v>-2074.1</v>
      </c>
      <c r="G130" s="15"/>
      <c r="H130" s="15">
        <v>-20</v>
      </c>
      <c r="I130" s="15"/>
      <c r="J130" s="15">
        <v>-2074.1</v>
      </c>
      <c r="K130" s="15">
        <v>-20</v>
      </c>
    </row>
    <row r="131" spans="1:11" s="6" customFormat="1" ht="26.25" x14ac:dyDescent="0.25">
      <c r="A131" s="17" t="s">
        <v>61</v>
      </c>
      <c r="B131" s="18" t="s">
        <v>62</v>
      </c>
      <c r="C131" s="31" t="s">
        <v>85</v>
      </c>
      <c r="D131" s="20">
        <v>760</v>
      </c>
      <c r="E131" s="20">
        <v>760</v>
      </c>
      <c r="F131" s="20">
        <v>1220</v>
      </c>
      <c r="G131" s="20"/>
      <c r="H131" s="20">
        <v>1220</v>
      </c>
      <c r="I131" s="20"/>
      <c r="J131" s="20">
        <v>1980</v>
      </c>
      <c r="K131" s="20">
        <v>1980</v>
      </c>
    </row>
    <row r="132" spans="1:11" s="6" customFormat="1" ht="23.25" x14ac:dyDescent="0.25">
      <c r="A132" s="13" t="s">
        <v>99</v>
      </c>
      <c r="B132" s="14"/>
      <c r="C132" s="40" t="s">
        <v>114</v>
      </c>
      <c r="D132" s="15">
        <v>760</v>
      </c>
      <c r="E132" s="15">
        <v>760</v>
      </c>
      <c r="F132" s="15"/>
      <c r="G132" s="15"/>
      <c r="H132" s="15"/>
      <c r="I132" s="15"/>
      <c r="J132" s="15">
        <v>760</v>
      </c>
      <c r="K132" s="15">
        <v>760</v>
      </c>
    </row>
    <row r="133" spans="1:11" s="6" customFormat="1" ht="23.25" x14ac:dyDescent="0.25">
      <c r="A133" s="13" t="s">
        <v>100</v>
      </c>
      <c r="B133" s="14"/>
      <c r="C133" s="41" t="s">
        <v>125</v>
      </c>
      <c r="D133" s="15"/>
      <c r="E133" s="15"/>
      <c r="F133" s="15">
        <v>1220</v>
      </c>
      <c r="G133" s="15"/>
      <c r="H133" s="15">
        <v>1220</v>
      </c>
      <c r="I133" s="15"/>
      <c r="J133" s="15">
        <v>1220</v>
      </c>
      <c r="K133" s="15">
        <v>1220</v>
      </c>
    </row>
    <row r="134" spans="1:11" s="6" customFormat="1" ht="15" x14ac:dyDescent="0.25">
      <c r="A134" s="13"/>
      <c r="B134" s="14"/>
      <c r="C134" s="14"/>
      <c r="D134" s="15"/>
      <c r="E134" s="15"/>
      <c r="F134" s="15"/>
      <c r="G134" s="15"/>
      <c r="H134" s="15"/>
      <c r="I134" s="15"/>
      <c r="J134" s="15"/>
      <c r="K134" s="15"/>
    </row>
    <row r="135" spans="1:11" s="6" customFormat="1" ht="15" x14ac:dyDescent="0.25">
      <c r="A135" s="7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s="6" customFormat="1" ht="15.75" x14ac:dyDescent="0.25">
      <c r="A136" s="22" t="s">
        <v>20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4" t="s">
        <v>132</v>
      </c>
    </row>
    <row r="137" spans="1:11" s="6" customFormat="1" ht="16.5" thickBot="1" x14ac:dyDescent="0.3">
      <c r="A137" s="22"/>
      <c r="B137" s="16"/>
      <c r="C137" s="16"/>
      <c r="D137" s="16"/>
      <c r="E137" s="16"/>
      <c r="F137" s="16"/>
      <c r="G137" s="16"/>
      <c r="H137" s="16"/>
      <c r="I137" s="16"/>
      <c r="J137" s="25"/>
      <c r="K137" s="22"/>
    </row>
    <row r="138" spans="1:11" x14ac:dyDescent="0.2">
      <c r="A138" s="43" t="s">
        <v>134</v>
      </c>
      <c r="B138" s="27"/>
      <c r="C138" s="27"/>
      <c r="D138" s="27"/>
      <c r="E138" s="27"/>
      <c r="F138" s="27"/>
      <c r="G138" s="27"/>
      <c r="H138" s="27"/>
      <c r="I138" s="27"/>
      <c r="J138" s="28" t="s">
        <v>21</v>
      </c>
      <c r="K138" s="27"/>
    </row>
    <row r="139" spans="1:11" x14ac:dyDescent="0.2">
      <c r="A139" s="43" t="s">
        <v>135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x14ac:dyDescent="0.2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x14ac:dyDescent="0.2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x14ac:dyDescent="0.2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x14ac:dyDescent="0.2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</sheetData>
  <sortState ref="A11:K100">
    <sortCondition ref="A11:A100"/>
  </sortState>
  <mergeCells count="12">
    <mergeCell ref="A34:C34"/>
    <mergeCell ref="A9:C9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інформація про бюджет</vt:lpstr>
      <vt:lpstr>'інформація про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2019-03-04T11:09:10Z</dcterms:modified>
</cp:coreProperties>
</file>